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tables/table4.xml" ContentType="application/vnd.openxmlformats-officedocument.spreadsheetml.table+xml"/>
  <Override PartName="/xl/drawings/drawing10.xml" ContentType="application/vnd.openxmlformats-officedocument.drawing+xml"/>
  <Override PartName="/xl/tables/table5.xml" ContentType="application/vnd.openxmlformats-officedocument.spreadsheetml.table+xml"/>
  <Override PartName="/xl/drawings/drawing11.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drawings/drawing12.xml" ContentType="application/vnd.openxmlformats-officedocument.drawing+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drawings/drawing13.xml" ContentType="application/vnd.openxmlformats-officedocument.drawing+xml"/>
  <Override PartName="/xl/tables/table11.xml" ContentType="application/vnd.openxmlformats-officedocument.spreadsheetml.table+xml"/>
  <Override PartName="/xl/drawings/drawing14.xml" ContentType="application/vnd.openxmlformats-officedocument.drawing+xml"/>
  <Override PartName="/xl/tables/table12.xml" ContentType="application/vnd.openxmlformats-officedocument.spreadsheetml.table+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codeName="ThisWorkbook" defaultThemeVersion="124226"/>
  <bookViews>
    <workbookView xWindow="0" yWindow="0" windowWidth="19200" windowHeight="6970"/>
  </bookViews>
  <sheets>
    <sheet name="構成【印刷不要】" sheetId="134" r:id="rId1"/>
    <sheet name="表紙" sheetId="135" r:id="rId2"/>
    <sheet name="確認" sheetId="130" r:id="rId3"/>
    <sheet name="1" sheetId="83" r:id="rId4"/>
    <sheet name="2" sheetId="84" r:id="rId5"/>
    <sheet name="3" sheetId="82" r:id="rId6"/>
    <sheet name="4-1" sheetId="91" r:id="rId7"/>
    <sheet name="4-2" sheetId="125" r:id="rId8"/>
    <sheet name="4-3" sheetId="97" r:id="rId9"/>
    <sheet name="5" sheetId="102" r:id="rId10"/>
    <sheet name="6" sheetId="136" r:id="rId11"/>
    <sheet name="7" sheetId="119" r:id="rId12"/>
    <sheet name="８" sheetId="137" r:id="rId13"/>
    <sheet name="９" sheetId="87" r:id="rId14"/>
    <sheet name="10" sheetId="25" r:id="rId15"/>
    <sheet name="10ｰ2" sheetId="66" r:id="rId16"/>
    <sheet name="11" sheetId="88" r:id="rId17"/>
    <sheet name="11-2" sheetId="67" r:id="rId18"/>
    <sheet name="12" sheetId="46" r:id="rId19"/>
    <sheet name="13" sheetId="78" r:id="rId20"/>
    <sheet name="13-2" sheetId="30" r:id="rId21"/>
    <sheet name="14" sheetId="120" r:id="rId22"/>
    <sheet name="15" sheetId="121" r:id="rId23"/>
    <sheet name="16" sheetId="123" r:id="rId24"/>
    <sheet name="16-2" sheetId="124" r:id="rId25"/>
    <sheet name="17" sheetId="138" r:id="rId26"/>
    <sheet name="17-2" sheetId="139" r:id="rId27"/>
    <sheet name="18" sheetId="140" r:id="rId28"/>
  </sheets>
  <definedNames>
    <definedName name="_9．資金支出明細" localSheetId="3">#REF!</definedName>
    <definedName name="_9．資金支出明細" localSheetId="14">'10'!$A$2:$J$24</definedName>
    <definedName name="_9．資金支出明細" localSheetId="16">'11'!$A$6:$G$24</definedName>
    <definedName name="_9．資金支出明細" localSheetId="18">'12'!#REF!</definedName>
    <definedName name="_9．資金支出明細" localSheetId="21">'14'!$A$2:$I$27</definedName>
    <definedName name="_9．資金支出明細" localSheetId="22">'15'!$A$2:$J$25</definedName>
    <definedName name="_9．資金支出明細" localSheetId="23">'16'!$A$5:$G$17</definedName>
    <definedName name="_9．資金支出明細" localSheetId="24">#REF!</definedName>
    <definedName name="_9．資金支出明細" localSheetId="25">#REF!</definedName>
    <definedName name="_9．資金支出明細" localSheetId="26">#REF!</definedName>
    <definedName name="_9．資金支出明細" localSheetId="4">#REF!</definedName>
    <definedName name="_9．資金支出明細" localSheetId="5">#REF!</definedName>
    <definedName name="_9．資金支出明細" localSheetId="7">#REF!</definedName>
    <definedName name="_9．資金支出明細" localSheetId="8">#REF!</definedName>
    <definedName name="_9．資金支出明細" localSheetId="9">#REF!</definedName>
    <definedName name="_9．資金支出明細" localSheetId="11">#REF!</definedName>
    <definedName name="_9．資金支出明細" localSheetId="13">'９'!$A$2:$I$24</definedName>
    <definedName name="_9．資金支出明細" localSheetId="0">#REF!</definedName>
    <definedName name="_9．資金支出明細">#REF!</definedName>
    <definedName name="_ftn1" localSheetId="5">'3'!$A$19</definedName>
    <definedName name="_ftnref1" localSheetId="5">'3'!$E$4</definedName>
    <definedName name="_xlnm.Print_Area" localSheetId="3">'1'!$A$1:$S$34</definedName>
    <definedName name="_xlnm.Print_Area" localSheetId="14">'10'!$A$1:$K$24</definedName>
    <definedName name="_xlnm.Print_Area" localSheetId="15">'10ｰ2'!$A$1:$AS$39</definedName>
    <definedName name="_xlnm.Print_Area" localSheetId="16">'11'!$A$1:$H$24</definedName>
    <definedName name="_xlnm.Print_Area" localSheetId="17">'11-2'!$A$1:$AI$31</definedName>
    <definedName name="_xlnm.Print_Area" localSheetId="18">'12'!$A$1:$H$15</definedName>
    <definedName name="_xlnm.Print_Area" localSheetId="19">'13'!$A$1:$L$20</definedName>
    <definedName name="_xlnm.Print_Area" localSheetId="20">'13-2'!$A$1:$H$19</definedName>
    <definedName name="_xlnm.Print_Area" localSheetId="21">'14'!$A$1:$J$27</definedName>
    <definedName name="_xlnm.Print_Area" localSheetId="22">'15'!$A$1:$K$25</definedName>
    <definedName name="_xlnm.Print_Area" localSheetId="23">'16'!$A$1:$H$25</definedName>
    <definedName name="_xlnm.Print_Area" localSheetId="24">'16-2'!$A$1:$AI$31</definedName>
    <definedName name="_xlnm.Print_Area" localSheetId="25">'17'!$A$1:$L$22</definedName>
    <definedName name="_xlnm.Print_Area" localSheetId="26">'17-2'!$A$1:$H$19</definedName>
    <definedName name="_xlnm.Print_Area" localSheetId="27">'18'!$A$1:$K$36</definedName>
    <definedName name="_xlnm.Print_Area" localSheetId="4">'2'!$A$1:$F$32</definedName>
    <definedName name="_xlnm.Print_Area" localSheetId="5">'3'!$A$1:$G$27</definedName>
    <definedName name="_xlnm.Print_Area" localSheetId="6">'4-1'!$A$1:$S$45</definedName>
    <definedName name="_xlnm.Print_Area" localSheetId="7">'4-2'!$A$1:$S$57</definedName>
    <definedName name="_xlnm.Print_Area" localSheetId="8">'4-3'!$A$1:$S$56</definedName>
    <definedName name="_xlnm.Print_Area" localSheetId="9">'5'!$A$1:$S$57</definedName>
    <definedName name="_xlnm.Print_Area" localSheetId="10">'6'!$A$1:$X$57</definedName>
    <definedName name="_xlnm.Print_Area" localSheetId="11">'7'!$A$1:$S$50</definedName>
    <definedName name="_xlnm.Print_Area" localSheetId="12">'８'!$A$1:$H$37</definedName>
    <definedName name="_xlnm.Print_Area" localSheetId="13">'９'!$A$1:$J$24</definedName>
    <definedName name="_xlnm.Print_Area" localSheetId="2">確認!$A$1:$I$30</definedName>
    <definedName name="_xlnm.Print_Area" localSheetId="0">構成【印刷不要】!$A$1:$F$72</definedName>
    <definedName name="_xlnm.Print_Area" localSheetId="1">表紙!$A$1:$AE$44</definedName>
    <definedName name="_xlnm.Print_Titles" localSheetId="21">'14'!$2:$16</definedName>
    <definedName name="_xlnm.Print_Titles" localSheetId="13">'９'!$2:$6</definedName>
    <definedName name="ｚ" localSheetId="21">#REF!</definedName>
    <definedName name="ｚ" localSheetId="22">#REF!</definedName>
    <definedName name="ｚ" localSheetId="23">#REF!</definedName>
    <definedName name="ｚ" localSheetId="24">#REF!</definedName>
    <definedName name="ｚ" localSheetId="25">#REF!</definedName>
    <definedName name="ｚ" localSheetId="26">#REF!</definedName>
    <definedName name="ｚ" localSheetId="9">#REF!</definedName>
    <definedName name="ｚ" localSheetId="11">#REF!</definedName>
    <definedName name="ｚ" localSheetId="0">#REF!</definedName>
    <definedName name="ｚ">#REF!</definedName>
    <definedName name="Z_78A06D35_997C_49BE_BF64_1932D8EC4307_.wvu.PrintArea" localSheetId="14" hidden="1">'10'!$A$2:$J$11</definedName>
    <definedName name="Z_78A06D35_997C_49BE_BF64_1932D8EC4307_.wvu.PrintArea" localSheetId="15" hidden="1">'10ｰ2'!$A$1:$AT$1</definedName>
    <definedName name="Z_78A06D35_997C_49BE_BF64_1932D8EC4307_.wvu.PrintArea" localSheetId="16" hidden="1">'11'!$A$6:$G$11</definedName>
    <definedName name="Z_78A06D35_997C_49BE_BF64_1932D8EC4307_.wvu.PrintArea" localSheetId="17" hidden="1">'11-2'!#REF!</definedName>
    <definedName name="Z_78A06D35_997C_49BE_BF64_1932D8EC4307_.wvu.PrintArea" localSheetId="18" hidden="1">'12'!#REF!</definedName>
    <definedName name="Z_78A06D35_997C_49BE_BF64_1932D8EC4307_.wvu.PrintArea" localSheetId="19" hidden="1">'13'!$B$2:$L$20</definedName>
    <definedName name="Z_78A06D35_997C_49BE_BF64_1932D8EC4307_.wvu.PrintArea" localSheetId="20" hidden="1">'13-2'!$B$2:$I$19</definedName>
    <definedName name="Z_78A06D35_997C_49BE_BF64_1932D8EC4307_.wvu.PrintArea" localSheetId="21" hidden="1">'14'!$A$2:$I$21</definedName>
    <definedName name="Z_78A06D35_997C_49BE_BF64_1932D8EC4307_.wvu.PrintArea" localSheetId="22" hidden="1">'15'!$A$2:$J$12</definedName>
    <definedName name="Z_78A06D35_997C_49BE_BF64_1932D8EC4307_.wvu.PrintArea" localSheetId="23" hidden="1">'16'!$A$5:$G$10</definedName>
    <definedName name="Z_78A06D35_997C_49BE_BF64_1932D8EC4307_.wvu.PrintArea" localSheetId="24" hidden="1">'16-2'!#REF!</definedName>
    <definedName name="Z_78A06D35_997C_49BE_BF64_1932D8EC4307_.wvu.PrintArea" localSheetId="25" hidden="1">'17'!$B$2:$L$22</definedName>
    <definedName name="Z_78A06D35_997C_49BE_BF64_1932D8EC4307_.wvu.PrintArea" localSheetId="26" hidden="1">'17-2'!$B$2:$I$19</definedName>
    <definedName name="Z_78A06D35_997C_49BE_BF64_1932D8EC4307_.wvu.PrintArea" localSheetId="13" hidden="1">'９'!$A$2:$I$11</definedName>
    <definedName name="Z_78A06D35_997C_49BE_BF64_1932D8EC4307_.wvu.Rows" localSheetId="17" hidden="1">'11-2'!#REF!</definedName>
    <definedName name="Z_78A06D35_997C_49BE_BF64_1932D8EC4307_.wvu.Rows" localSheetId="24" hidden="1">'16-2'!#REF!</definedName>
    <definedName name="サービス業" localSheetId="3">'1'!$X$2:$X$28</definedName>
    <definedName name="サービス業" localSheetId="21">#REF!</definedName>
    <definedName name="サービス業" localSheetId="22">#REF!</definedName>
    <definedName name="サービス業" localSheetId="23">#REF!</definedName>
    <definedName name="サービス業" localSheetId="24">#REF!</definedName>
    <definedName name="サービス業" localSheetId="25">#REF!</definedName>
    <definedName name="サービス業" localSheetId="26">#REF!</definedName>
    <definedName name="サービス業" localSheetId="4">#REF!</definedName>
    <definedName name="サービス業" localSheetId="5">#REF!</definedName>
    <definedName name="サービス業" localSheetId="7">#REF!</definedName>
    <definedName name="サービス業" localSheetId="8">#REF!</definedName>
    <definedName name="サービス業" localSheetId="9">#REF!</definedName>
    <definedName name="サービス業" localSheetId="11">#REF!</definedName>
    <definedName name="サービス業" localSheetId="2">#REF!</definedName>
    <definedName name="サービス業" localSheetId="0">#REF!</definedName>
    <definedName name="サービス業">#REF!</definedName>
    <definedName name="卸売業" localSheetId="3">'1'!$W$2:$W$13</definedName>
    <definedName name="卸売業" localSheetId="21">#REF!</definedName>
    <definedName name="卸売業" localSheetId="22">#REF!</definedName>
    <definedName name="卸売業" localSheetId="23">#REF!</definedName>
    <definedName name="卸売業" localSheetId="24">#REF!</definedName>
    <definedName name="卸売業" localSheetId="25">#REF!</definedName>
    <definedName name="卸売業" localSheetId="26">#REF!</definedName>
    <definedName name="卸売業" localSheetId="4">#REF!</definedName>
    <definedName name="卸売業" localSheetId="5">#REF!</definedName>
    <definedName name="卸売業" localSheetId="7">#REF!</definedName>
    <definedName name="卸売業" localSheetId="8">#REF!</definedName>
    <definedName name="卸売業" localSheetId="9">#REF!</definedName>
    <definedName name="卸売業" localSheetId="11">#REF!</definedName>
    <definedName name="卸売業" localSheetId="2">#REF!</definedName>
    <definedName name="卸売業" localSheetId="0">#REF!</definedName>
    <definedName name="卸売業">#REF!</definedName>
    <definedName name="助成事業のフロー・スケジュール" localSheetId="21">#REF!</definedName>
    <definedName name="助成事業のフロー・スケジュール" localSheetId="22">#REF!</definedName>
    <definedName name="助成事業のフロー・スケジュール" localSheetId="23">#REF!</definedName>
    <definedName name="助成事業のフロー・スケジュール" localSheetId="24">#REF!</definedName>
    <definedName name="助成事業のフロー・スケジュール" localSheetId="25">#REF!</definedName>
    <definedName name="助成事業のフロー・スケジュール" localSheetId="26">#REF!</definedName>
    <definedName name="助成事業のフロー・スケジュール" localSheetId="4">#REF!</definedName>
    <definedName name="助成事業のフロー・スケジュール" localSheetId="5">#REF!</definedName>
    <definedName name="助成事業のフロー・スケジュール" localSheetId="7">#REF!</definedName>
    <definedName name="助成事業のフロー・スケジュール" localSheetId="8">#REF!</definedName>
    <definedName name="助成事業のフロー・スケジュール" localSheetId="9">#REF!</definedName>
    <definedName name="助成事業のフロー・スケジュール" localSheetId="11">#REF!</definedName>
    <definedName name="助成事業のフロー・スケジュール" localSheetId="2">#REF!</definedName>
    <definedName name="助成事業のフロー・スケジュール" localSheetId="0">#REF!</definedName>
    <definedName name="助成事業のフロー・スケジュール">#REF!</definedName>
    <definedName name="小売業" localSheetId="3">'1'!$Y$2:$Y$8</definedName>
    <definedName name="小売業" localSheetId="21">#REF!</definedName>
    <definedName name="小売業" localSheetId="22">#REF!</definedName>
    <definedName name="小売業" localSheetId="23">#REF!</definedName>
    <definedName name="小売業" localSheetId="24">#REF!</definedName>
    <definedName name="小売業" localSheetId="25">#REF!</definedName>
    <definedName name="小売業" localSheetId="26">#REF!</definedName>
    <definedName name="小売業" localSheetId="4">#REF!</definedName>
    <definedName name="小売業" localSheetId="5">#REF!</definedName>
    <definedName name="小売業" localSheetId="7">#REF!</definedName>
    <definedName name="小売業" localSheetId="8">#REF!</definedName>
    <definedName name="小売業" localSheetId="9">#REF!</definedName>
    <definedName name="小売業" localSheetId="11">#REF!</definedName>
    <definedName name="小売業" localSheetId="2">#REF!</definedName>
    <definedName name="小売業" localSheetId="0">#REF!</definedName>
    <definedName name="小売業">#REF!</definedName>
    <definedName name="製造業その他" localSheetId="3">'1'!$V$2:$V$60</definedName>
    <definedName name="製造業その他" localSheetId="21">#REF!</definedName>
    <definedName name="製造業その他" localSheetId="22">#REF!</definedName>
    <definedName name="製造業その他" localSheetId="23">#REF!</definedName>
    <definedName name="製造業その他" localSheetId="24">#REF!</definedName>
    <definedName name="製造業その他" localSheetId="25">#REF!</definedName>
    <definedName name="製造業その他" localSheetId="26">#REF!</definedName>
    <definedName name="製造業その他" localSheetId="4">#REF!</definedName>
    <definedName name="製造業その他" localSheetId="5">#REF!</definedName>
    <definedName name="製造業その他" localSheetId="7">#REF!</definedName>
    <definedName name="製造業その他" localSheetId="8">#REF!</definedName>
    <definedName name="製造業その他" localSheetId="9">#REF!</definedName>
    <definedName name="製造業その他" localSheetId="11">#REF!</definedName>
    <definedName name="製造業その他" localSheetId="2">#REF!</definedName>
    <definedName name="製造業その他" localSheetId="0">#REF!</definedName>
    <definedName name="製造業その他">#REF!</definedName>
  </definedNames>
  <calcPr calcId="162913"/>
</workbook>
</file>

<file path=xl/calcChain.xml><?xml version="1.0" encoding="utf-8"?>
<calcChain xmlns="http://schemas.openxmlformats.org/spreadsheetml/2006/main">
  <c r="F23" i="137" l="1"/>
  <c r="F9" i="137" l="1"/>
  <c r="F8" i="137"/>
  <c r="F7" i="137"/>
  <c r="F6" i="137"/>
  <c r="F5" i="137"/>
  <c r="F10" i="137" s="1"/>
  <c r="F14" i="137" l="1"/>
  <c r="F15" i="137"/>
  <c r="F16" i="137"/>
  <c r="F20" i="137"/>
  <c r="F21" i="137"/>
  <c r="I19" i="140" l="1"/>
  <c r="J19" i="140"/>
  <c r="I20" i="140"/>
  <c r="J20" i="140"/>
  <c r="I21" i="140"/>
  <c r="J21" i="140"/>
  <c r="I22" i="140"/>
  <c r="J22" i="140"/>
  <c r="I18" i="140"/>
  <c r="J18" i="140"/>
  <c r="I7" i="140"/>
  <c r="I8" i="140"/>
  <c r="I9" i="140"/>
  <c r="I10" i="140"/>
  <c r="I6" i="140"/>
  <c r="J6" i="140"/>
  <c r="S6" i="135"/>
  <c r="K38" i="135" l="1"/>
  <c r="L30" i="140" l="1"/>
  <c r="L31" i="140"/>
  <c r="L32" i="140"/>
  <c r="L33" i="140"/>
  <c r="L29" i="140"/>
  <c r="L18" i="140"/>
  <c r="L19" i="140" l="1"/>
  <c r="L20" i="140"/>
  <c r="L21" i="140"/>
  <c r="L22" i="140"/>
  <c r="L7" i="140"/>
  <c r="L9" i="140"/>
  <c r="L10" i="140"/>
  <c r="L6" i="140"/>
  <c r="L8" i="140"/>
  <c r="B14" i="139" l="1"/>
  <c r="B15" i="139"/>
  <c r="B16" i="139"/>
  <c r="B17" i="139"/>
  <c r="B18" i="139"/>
  <c r="B5" i="139"/>
  <c r="B6" i="139"/>
  <c r="B7" i="139"/>
  <c r="B8" i="139"/>
  <c r="B9" i="139"/>
  <c r="B10" i="139"/>
  <c r="B11" i="139"/>
  <c r="B12" i="139"/>
  <c r="B13" i="139"/>
  <c r="S37" i="119" l="1"/>
  <c r="A31" i="91"/>
  <c r="K17" i="120"/>
  <c r="K18" i="120"/>
  <c r="K19" i="120"/>
  <c r="K20" i="120"/>
  <c r="K21" i="120"/>
  <c r="K22" i="120"/>
  <c r="K23" i="120"/>
  <c r="K24" i="120"/>
  <c r="K25" i="120"/>
  <c r="K26" i="120"/>
  <c r="K7" i="120"/>
  <c r="K8" i="120"/>
  <c r="K9" i="120"/>
  <c r="K10" i="120"/>
  <c r="K6" i="120"/>
  <c r="A17" i="120" l="1"/>
  <c r="A18" i="120"/>
  <c r="A19" i="120"/>
  <c r="A20" i="120"/>
  <c r="A21" i="120"/>
  <c r="A22" i="120"/>
  <c r="A23" i="120"/>
  <c r="A24" i="120"/>
  <c r="A25" i="120"/>
  <c r="A26" i="120"/>
  <c r="A4" i="91" l="1"/>
  <c r="I12" i="121" l="1"/>
  <c r="J12" i="121" s="1"/>
  <c r="A7" i="123" l="1"/>
  <c r="A8" i="123"/>
  <c r="A9" i="123"/>
  <c r="A10" i="123"/>
  <c r="A11" i="123"/>
  <c r="A12" i="123"/>
  <c r="A13" i="123"/>
  <c r="A14" i="123"/>
  <c r="A15" i="123"/>
  <c r="A16" i="123"/>
  <c r="A17" i="123"/>
  <c r="A18" i="123"/>
  <c r="A19" i="123"/>
  <c r="A20" i="123"/>
  <c r="A21" i="123"/>
  <c r="A22" i="123"/>
  <c r="A23" i="123"/>
  <c r="A8" i="121"/>
  <c r="A9" i="121"/>
  <c r="A10" i="121"/>
  <c r="A11" i="121"/>
  <c r="A12" i="121"/>
  <c r="A13" i="121"/>
  <c r="A14" i="121"/>
  <c r="A15" i="121"/>
  <c r="A16" i="121"/>
  <c r="A17" i="121"/>
  <c r="A18" i="121"/>
  <c r="A19" i="121"/>
  <c r="A20" i="121"/>
  <c r="A21" i="121"/>
  <c r="A22" i="121"/>
  <c r="A23" i="121"/>
  <c r="A24" i="121"/>
  <c r="G6" i="82" l="1"/>
  <c r="J23" i="140"/>
  <c r="I23" i="140" l="1"/>
  <c r="E8" i="137"/>
  <c r="D8" i="137"/>
  <c r="E6" i="139" l="1"/>
  <c r="E7" i="139"/>
  <c r="E8" i="139"/>
  <c r="E9" i="139"/>
  <c r="E12" i="139"/>
  <c r="E13" i="139"/>
  <c r="E14" i="139"/>
  <c r="E15" i="139"/>
  <c r="E16" i="139"/>
  <c r="E17" i="139"/>
  <c r="E18" i="139"/>
  <c r="L8" i="138"/>
  <c r="E4" i="139" s="1"/>
  <c r="G7" i="123"/>
  <c r="F7" i="123"/>
  <c r="I8" i="121"/>
  <c r="J8" i="121" s="1"/>
  <c r="H17" i="120"/>
  <c r="H18" i="120"/>
  <c r="I18" i="120" s="1"/>
  <c r="H19" i="120"/>
  <c r="I19" i="120" s="1"/>
  <c r="H20" i="120"/>
  <c r="I20" i="120" s="1"/>
  <c r="H21" i="120"/>
  <c r="I21" i="120" s="1"/>
  <c r="H22" i="120"/>
  <c r="I22" i="120" s="1"/>
  <c r="H23" i="120"/>
  <c r="I23" i="120" s="1"/>
  <c r="H24" i="120"/>
  <c r="I24" i="120" s="1"/>
  <c r="H25" i="120"/>
  <c r="I25" i="120" s="1"/>
  <c r="H26" i="120"/>
  <c r="I26" i="120" s="1"/>
  <c r="B4" i="139"/>
  <c r="A13" i="138"/>
  <c r="A14" i="138"/>
  <c r="A15" i="138"/>
  <c r="A16" i="138"/>
  <c r="A17" i="138"/>
  <c r="A18" i="138"/>
  <c r="A19" i="138"/>
  <c r="A20" i="138"/>
  <c r="A21" i="138"/>
  <c r="A22" i="138"/>
  <c r="A9" i="138"/>
  <c r="A10" i="138"/>
  <c r="A11" i="138"/>
  <c r="A12" i="138"/>
  <c r="A8" i="138"/>
  <c r="B21" i="135"/>
  <c r="V12" i="135"/>
  <c r="V11" i="135"/>
  <c r="S9" i="135"/>
  <c r="I17" i="120" l="1"/>
  <c r="I27" i="120" s="1"/>
  <c r="H27" i="120"/>
  <c r="A19" i="140"/>
  <c r="A20" i="140"/>
  <c r="A21" i="140"/>
  <c r="A22" i="140"/>
  <c r="A30" i="140" l="1"/>
  <c r="A31" i="140"/>
  <c r="A32" i="140"/>
  <c r="A33" i="140"/>
  <c r="A29" i="140"/>
  <c r="I33" i="140"/>
  <c r="J33" i="140" s="1"/>
  <c r="I32" i="140"/>
  <c r="J32" i="140" s="1"/>
  <c r="I31" i="140"/>
  <c r="J31" i="140" s="1"/>
  <c r="I30" i="140"/>
  <c r="J30" i="140" s="1"/>
  <c r="I29" i="140"/>
  <c r="I34" i="140" l="1"/>
  <c r="J29" i="140"/>
  <c r="J34" i="140" s="1"/>
  <c r="D26" i="137" s="1"/>
  <c r="A18" i="140"/>
  <c r="E21" i="137" l="1"/>
  <c r="D21" i="137"/>
  <c r="A6" i="140"/>
  <c r="A7" i="140"/>
  <c r="A8" i="140"/>
  <c r="A9" i="140"/>
  <c r="A10" i="140"/>
  <c r="J10" i="140" l="1"/>
  <c r="J9" i="140"/>
  <c r="J8" i="140"/>
  <c r="J7" i="140"/>
  <c r="I11" i="140" l="1"/>
  <c r="E20" i="137" s="1"/>
  <c r="J11" i="140"/>
  <c r="D20" i="137" s="1"/>
  <c r="F8" i="123"/>
  <c r="G8" i="123" s="1"/>
  <c r="G18" i="139" l="1"/>
  <c r="I18" i="139"/>
  <c r="A18" i="139"/>
  <c r="G17" i="139"/>
  <c r="I17" i="139"/>
  <c r="A17" i="139"/>
  <c r="G16" i="139"/>
  <c r="I16" i="139"/>
  <c r="A16" i="139"/>
  <c r="G15" i="139"/>
  <c r="I15" i="139"/>
  <c r="A15" i="139"/>
  <c r="G14" i="139"/>
  <c r="I14" i="139"/>
  <c r="A14" i="139"/>
  <c r="G13" i="139"/>
  <c r="I13" i="139"/>
  <c r="A13" i="139"/>
  <c r="G12" i="139"/>
  <c r="I12" i="139"/>
  <c r="A12" i="139"/>
  <c r="A11" i="139"/>
  <c r="A10" i="139"/>
  <c r="G9" i="139"/>
  <c r="I9" i="139"/>
  <c r="A9" i="139"/>
  <c r="G8" i="139"/>
  <c r="I8" i="139"/>
  <c r="A8" i="139"/>
  <c r="G7" i="139"/>
  <c r="I7" i="139"/>
  <c r="A7" i="139"/>
  <c r="G6" i="139"/>
  <c r="I6" i="139"/>
  <c r="A6" i="139"/>
  <c r="A5" i="139"/>
  <c r="G4" i="139"/>
  <c r="I4" i="139"/>
  <c r="A4" i="139"/>
  <c r="L22" i="138"/>
  <c r="L21" i="138"/>
  <c r="L20" i="138"/>
  <c r="L19" i="138"/>
  <c r="L18" i="138"/>
  <c r="L17" i="138"/>
  <c r="L16" i="138"/>
  <c r="L15" i="138"/>
  <c r="E11" i="139" s="1"/>
  <c r="I11" i="139" s="1"/>
  <c r="L14" i="138"/>
  <c r="E10" i="139" s="1"/>
  <c r="L13" i="138"/>
  <c r="L12" i="138"/>
  <c r="L11" i="138"/>
  <c r="L10" i="138"/>
  <c r="L9" i="138"/>
  <c r="E5" i="139" s="1"/>
  <c r="I5" i="139" s="1"/>
  <c r="I16" i="30"/>
  <c r="I17" i="30"/>
  <c r="I18" i="30"/>
  <c r="I12" i="30"/>
  <c r="I13" i="30"/>
  <c r="I14" i="30"/>
  <c r="I15" i="30"/>
  <c r="G5" i="139" l="1"/>
  <c r="I10" i="139"/>
  <c r="G10" i="139"/>
  <c r="G11" i="139"/>
  <c r="H4" i="139"/>
  <c r="H5" i="139"/>
  <c r="H6" i="139"/>
  <c r="H7" i="139"/>
  <c r="H8" i="139"/>
  <c r="H9" i="139"/>
  <c r="H10" i="139"/>
  <c r="H11" i="139"/>
  <c r="H12" i="139"/>
  <c r="H13" i="139"/>
  <c r="H14" i="139"/>
  <c r="H15" i="139"/>
  <c r="H16" i="139"/>
  <c r="H17" i="139"/>
  <c r="H18" i="139"/>
  <c r="I23" i="123"/>
  <c r="F23" i="123"/>
  <c r="G23" i="123" s="1"/>
  <c r="I22" i="123"/>
  <c r="F22" i="123"/>
  <c r="G22" i="123" s="1"/>
  <c r="I21" i="123"/>
  <c r="F21" i="123"/>
  <c r="G21" i="123" s="1"/>
  <c r="I20" i="123"/>
  <c r="F20" i="123"/>
  <c r="G20" i="123" s="1"/>
  <c r="I19" i="123"/>
  <c r="F19" i="123"/>
  <c r="G19" i="123" s="1"/>
  <c r="I18" i="123"/>
  <c r="F18" i="123"/>
  <c r="G18" i="123" s="1"/>
  <c r="I17" i="123"/>
  <c r="F17" i="123"/>
  <c r="G17" i="123" s="1"/>
  <c r="I16" i="123"/>
  <c r="F16" i="123"/>
  <c r="G16" i="123" s="1"/>
  <c r="I15" i="123"/>
  <c r="F15" i="123"/>
  <c r="G15" i="123" s="1"/>
  <c r="I14" i="123"/>
  <c r="F14" i="123"/>
  <c r="G14" i="123" s="1"/>
  <c r="I13" i="123"/>
  <c r="F13" i="123"/>
  <c r="G13" i="123" s="1"/>
  <c r="I12" i="123"/>
  <c r="F12" i="123"/>
  <c r="G12" i="123" s="1"/>
  <c r="I11" i="123"/>
  <c r="F11" i="123"/>
  <c r="G11" i="123" s="1"/>
  <c r="I10" i="123"/>
  <c r="F10" i="123"/>
  <c r="G10" i="123" s="1"/>
  <c r="I9" i="123"/>
  <c r="F9" i="123"/>
  <c r="G9" i="123" s="1"/>
  <c r="I8" i="123"/>
  <c r="I7" i="123"/>
  <c r="F24" i="123" l="1"/>
  <c r="E16" i="137" s="1"/>
  <c r="G19" i="139"/>
  <c r="E17" i="137" s="1"/>
  <c r="F17" i="137" s="1"/>
  <c r="H19" i="139"/>
  <c r="D17" i="137" s="1"/>
  <c r="G24" i="123"/>
  <c r="D16" i="137" s="1"/>
  <c r="L24" i="121"/>
  <c r="J24" i="121"/>
  <c r="I24" i="121"/>
  <c r="L23" i="121"/>
  <c r="I23" i="121"/>
  <c r="J23" i="121" s="1"/>
  <c r="L22" i="121"/>
  <c r="J22" i="121"/>
  <c r="I22" i="121"/>
  <c r="L21" i="121"/>
  <c r="I21" i="121"/>
  <c r="J21" i="121" s="1"/>
  <c r="L20" i="121"/>
  <c r="J20" i="121"/>
  <c r="I20" i="121"/>
  <c r="L19" i="121"/>
  <c r="I19" i="121"/>
  <c r="J19" i="121" s="1"/>
  <c r="L18" i="121"/>
  <c r="I18" i="121"/>
  <c r="J18" i="121" s="1"/>
  <c r="L17" i="121"/>
  <c r="I17" i="121"/>
  <c r="J17" i="121" s="1"/>
  <c r="L16" i="121"/>
  <c r="I16" i="121"/>
  <c r="J16" i="121" s="1"/>
  <c r="L15" i="121"/>
  <c r="I15" i="121"/>
  <c r="J15" i="121" s="1"/>
  <c r="L14" i="121"/>
  <c r="I14" i="121"/>
  <c r="J14" i="121" s="1"/>
  <c r="L13" i="121"/>
  <c r="I13" i="121"/>
  <c r="J13" i="121" s="1"/>
  <c r="L12" i="121"/>
  <c r="L11" i="121"/>
  <c r="I11" i="121"/>
  <c r="J11" i="121" s="1"/>
  <c r="L10" i="121"/>
  <c r="I10" i="121"/>
  <c r="J10" i="121" s="1"/>
  <c r="L9" i="121"/>
  <c r="I9" i="121"/>
  <c r="L8" i="121"/>
  <c r="D14" i="137"/>
  <c r="E14" i="137"/>
  <c r="A16" i="30"/>
  <c r="A17" i="30"/>
  <c r="A18" i="30"/>
  <c r="A5" i="30"/>
  <c r="A6" i="30"/>
  <c r="A7" i="30"/>
  <c r="A8" i="30"/>
  <c r="A9" i="30"/>
  <c r="A10" i="30"/>
  <c r="A11" i="30"/>
  <c r="A12" i="30"/>
  <c r="A13" i="30"/>
  <c r="A14" i="30"/>
  <c r="A15" i="30"/>
  <c r="A14" i="78"/>
  <c r="A15" i="78"/>
  <c r="A16" i="78"/>
  <c r="A17" i="78"/>
  <c r="A18" i="78"/>
  <c r="A19" i="78"/>
  <c r="A20" i="78"/>
  <c r="A7" i="78"/>
  <c r="A8" i="78"/>
  <c r="A9" i="78"/>
  <c r="A10" i="78"/>
  <c r="A11" i="78"/>
  <c r="A12" i="78"/>
  <c r="A13" i="78"/>
  <c r="A6" i="46"/>
  <c r="A7" i="46"/>
  <c r="A8" i="46"/>
  <c r="A9" i="46"/>
  <c r="A10" i="46"/>
  <c r="A11" i="46"/>
  <c r="A12" i="46"/>
  <c r="A13" i="46"/>
  <c r="A14" i="46"/>
  <c r="A18" i="88"/>
  <c r="A19" i="88"/>
  <c r="A20" i="88"/>
  <c r="A21" i="88"/>
  <c r="A22" i="88"/>
  <c r="A23" i="88"/>
  <c r="A13" i="88"/>
  <c r="A14" i="88"/>
  <c r="A15" i="88"/>
  <c r="A16" i="88"/>
  <c r="A17" i="88"/>
  <c r="A8" i="88"/>
  <c r="A9" i="88"/>
  <c r="A10" i="88"/>
  <c r="A11" i="88"/>
  <c r="A12" i="88"/>
  <c r="A7" i="88"/>
  <c r="A17" i="25"/>
  <c r="A18" i="25"/>
  <c r="A19" i="25"/>
  <c r="A20" i="25"/>
  <c r="A21" i="25"/>
  <c r="A22" i="25"/>
  <c r="A23" i="25"/>
  <c r="A8" i="25"/>
  <c r="A9" i="25"/>
  <c r="A10" i="25"/>
  <c r="A11" i="25"/>
  <c r="A12" i="25"/>
  <c r="A13" i="25"/>
  <c r="A14" i="25"/>
  <c r="A15" i="25"/>
  <c r="A16" i="25"/>
  <c r="A16" i="87"/>
  <c r="A17" i="87"/>
  <c r="A18" i="87"/>
  <c r="A19" i="87"/>
  <c r="A20" i="87"/>
  <c r="A21" i="87"/>
  <c r="A22" i="87"/>
  <c r="A23" i="87"/>
  <c r="A8" i="87"/>
  <c r="A9" i="87"/>
  <c r="A10" i="87"/>
  <c r="A11" i="87"/>
  <c r="A12" i="87"/>
  <c r="A13" i="87"/>
  <c r="A14" i="87"/>
  <c r="A15" i="87"/>
  <c r="A7" i="87"/>
  <c r="D37" i="137"/>
  <c r="D22" i="137"/>
  <c r="F22" i="137" l="1"/>
  <c r="I25" i="121"/>
  <c r="E15" i="137" s="1"/>
  <c r="J9" i="121"/>
  <c r="J25" i="121" s="1"/>
  <c r="D15" i="137" s="1"/>
  <c r="D18" i="137" s="1"/>
  <c r="D23" i="137" s="1"/>
  <c r="E22" i="137"/>
  <c r="F18" i="137" l="1"/>
  <c r="E18" i="137"/>
  <c r="E23" i="137" s="1"/>
  <c r="K34" i="135" l="1"/>
  <c r="A7" i="91"/>
  <c r="A17" i="91"/>
  <c r="A39" i="91"/>
  <c r="A9" i="91"/>
  <c r="B13" i="30" l="1"/>
  <c r="B14" i="30"/>
  <c r="B15" i="30"/>
  <c r="B16" i="30"/>
  <c r="B17" i="30"/>
  <c r="B18" i="30"/>
  <c r="A19" i="119" l="1"/>
  <c r="A10" i="119"/>
  <c r="L7" i="25" l="1"/>
  <c r="L8" i="25"/>
  <c r="L9" i="25"/>
  <c r="L10" i="25"/>
  <c r="L11" i="25"/>
  <c r="L12" i="25"/>
  <c r="L13" i="25"/>
  <c r="L14" i="25"/>
  <c r="L15" i="25"/>
  <c r="L16" i="25"/>
  <c r="L17" i="25"/>
  <c r="L18" i="25"/>
  <c r="L19" i="25"/>
  <c r="L20" i="25"/>
  <c r="L21" i="25"/>
  <c r="L22" i="25"/>
  <c r="L23" i="25"/>
  <c r="A7" i="25" l="1"/>
  <c r="I7" i="25"/>
  <c r="J7" i="25" s="1"/>
  <c r="B12" i="30" l="1"/>
  <c r="K7" i="87" l="1"/>
  <c r="A4" i="30" l="1"/>
  <c r="A6" i="78"/>
  <c r="A5" i="46"/>
  <c r="F9" i="88" l="1"/>
  <c r="G9" i="88" s="1"/>
  <c r="F7" i="88"/>
  <c r="F8" i="88"/>
  <c r="G8" i="88" s="1"/>
  <c r="F10" i="88"/>
  <c r="G10" i="88" s="1"/>
  <c r="F11" i="88"/>
  <c r="G11" i="88" s="1"/>
  <c r="F12" i="88"/>
  <c r="G12" i="88" s="1"/>
  <c r="F13" i="88"/>
  <c r="G13" i="88" s="1"/>
  <c r="F14" i="88"/>
  <c r="F15" i="88"/>
  <c r="G15" i="88" s="1"/>
  <c r="F16" i="88"/>
  <c r="G16" i="88" s="1"/>
  <c r="F17" i="88"/>
  <c r="G17" i="88" s="1"/>
  <c r="F18" i="88"/>
  <c r="F19" i="88"/>
  <c r="G19" i="88" s="1"/>
  <c r="F20" i="88"/>
  <c r="G20" i="88" s="1"/>
  <c r="F21" i="88"/>
  <c r="G21" i="88" s="1"/>
  <c r="F22" i="88"/>
  <c r="F23" i="88"/>
  <c r="G23" i="88" s="1"/>
  <c r="G7" i="88"/>
  <c r="G14" i="88"/>
  <c r="G18" i="88"/>
  <c r="G22" i="88"/>
  <c r="I22" i="25" l="1"/>
  <c r="J22" i="25" s="1"/>
  <c r="I21" i="25"/>
  <c r="J21" i="25" s="1"/>
  <c r="L19" i="78" l="1"/>
  <c r="E17" i="30" s="1"/>
  <c r="G5" i="46"/>
  <c r="H5" i="46" s="1"/>
  <c r="G6" i="46"/>
  <c r="H6" i="46" s="1"/>
  <c r="G7" i="46"/>
  <c r="H7" i="46" s="1"/>
  <c r="G8" i="46"/>
  <c r="H8" i="46" s="1"/>
  <c r="G9" i="46"/>
  <c r="H9" i="46" s="1"/>
  <c r="G10" i="46"/>
  <c r="H10" i="46" s="1"/>
  <c r="G11" i="46"/>
  <c r="H11" i="46" s="1"/>
  <c r="G12" i="46"/>
  <c r="H12" i="46" s="1"/>
  <c r="G13" i="46"/>
  <c r="H13" i="46" s="1"/>
  <c r="G14" i="46"/>
  <c r="H14" i="46" s="1"/>
  <c r="I22" i="88"/>
  <c r="I21" i="88"/>
  <c r="H22" i="87"/>
  <c r="I22" i="87" s="1"/>
  <c r="K22" i="87"/>
  <c r="H21" i="87"/>
  <c r="I21" i="87" s="1"/>
  <c r="K21" i="87"/>
  <c r="I8" i="25"/>
  <c r="J8" i="25" s="1"/>
  <c r="I9" i="25"/>
  <c r="J9" i="25" s="1"/>
  <c r="I10" i="25"/>
  <c r="J10" i="25" s="1"/>
  <c r="I11" i="25"/>
  <c r="J11" i="25" s="1"/>
  <c r="I12" i="25"/>
  <c r="J12" i="25" s="1"/>
  <c r="I13" i="25"/>
  <c r="J13" i="25" s="1"/>
  <c r="I14" i="25"/>
  <c r="J14" i="25" s="1"/>
  <c r="I15" i="25"/>
  <c r="J15" i="25" s="1"/>
  <c r="I16" i="25"/>
  <c r="J16" i="25" s="1"/>
  <c r="I17" i="25"/>
  <c r="J17" i="25" s="1"/>
  <c r="I18" i="25"/>
  <c r="J18" i="25" s="1"/>
  <c r="I19" i="25"/>
  <c r="J19" i="25" s="1"/>
  <c r="I20" i="25"/>
  <c r="J20" i="25" s="1"/>
  <c r="I23" i="25"/>
  <c r="J23" i="25" s="1"/>
  <c r="G17" i="30" l="1"/>
  <c r="H17" i="30"/>
  <c r="H7" i="87"/>
  <c r="H8" i="87"/>
  <c r="I8" i="87" s="1"/>
  <c r="H9" i="87"/>
  <c r="I9" i="87" s="1"/>
  <c r="H10" i="87"/>
  <c r="I10" i="87" s="1"/>
  <c r="H11" i="87"/>
  <c r="I11" i="87" s="1"/>
  <c r="H12" i="87"/>
  <c r="I12" i="87" s="1"/>
  <c r="H13" i="87"/>
  <c r="I13" i="87" s="1"/>
  <c r="H14" i="87"/>
  <c r="I14" i="87" s="1"/>
  <c r="H15" i="87"/>
  <c r="I15" i="87" s="1"/>
  <c r="H16" i="87"/>
  <c r="I16" i="87" s="1"/>
  <c r="H17" i="87"/>
  <c r="I17" i="87" s="1"/>
  <c r="H18" i="87"/>
  <c r="I18" i="87" s="1"/>
  <c r="H19" i="87"/>
  <c r="I19" i="87" s="1"/>
  <c r="H20" i="87"/>
  <c r="I20" i="87" s="1"/>
  <c r="H23" i="87"/>
  <c r="I23" i="87" s="1"/>
  <c r="I7" i="87" l="1"/>
  <c r="H24" i="87"/>
  <c r="E5" i="137" s="1"/>
  <c r="E56" i="102"/>
  <c r="A45" i="91" l="1"/>
  <c r="K23" i="87" l="1"/>
  <c r="I23" i="88" l="1"/>
  <c r="I20" i="88"/>
  <c r="I19" i="88"/>
  <c r="I18" i="88"/>
  <c r="I17" i="88"/>
  <c r="I16" i="88"/>
  <c r="I15" i="88"/>
  <c r="I14" i="88"/>
  <c r="I13" i="88"/>
  <c r="I12" i="88"/>
  <c r="I11" i="88"/>
  <c r="I10" i="88"/>
  <c r="I9" i="88"/>
  <c r="I8" i="88"/>
  <c r="I7" i="88"/>
  <c r="K20" i="87"/>
  <c r="K19" i="87"/>
  <c r="K18" i="87"/>
  <c r="K17" i="87"/>
  <c r="K16" i="87"/>
  <c r="K15" i="87"/>
  <c r="K14" i="87"/>
  <c r="K13" i="87"/>
  <c r="K12" i="87"/>
  <c r="K11" i="87"/>
  <c r="K10" i="87"/>
  <c r="K9" i="87"/>
  <c r="K8" i="87"/>
  <c r="G24" i="88" l="1"/>
  <c r="D7" i="137" s="1"/>
  <c r="F24" i="88"/>
  <c r="E7" i="137" s="1"/>
  <c r="B5" i="30" l="1"/>
  <c r="B6" i="30"/>
  <c r="B7" i="30"/>
  <c r="B8" i="30"/>
  <c r="B9" i="30"/>
  <c r="B10" i="30"/>
  <c r="B11" i="30"/>
  <c r="B4" i="30"/>
  <c r="L8" i="78"/>
  <c r="E6" i="30" s="1"/>
  <c r="L6" i="78"/>
  <c r="E4" i="30" s="1"/>
  <c r="L7" i="78"/>
  <c r="E5" i="30" s="1"/>
  <c r="L9" i="78"/>
  <c r="E7" i="30" s="1"/>
  <c r="L10" i="78"/>
  <c r="E8" i="30" s="1"/>
  <c r="L11" i="78"/>
  <c r="E9" i="30" s="1"/>
  <c r="L12" i="78"/>
  <c r="E10" i="30" s="1"/>
  <c r="L13" i="78"/>
  <c r="E11" i="30" s="1"/>
  <c r="L14" i="78"/>
  <c r="E12" i="30" s="1"/>
  <c r="L15" i="78"/>
  <c r="E13" i="30" s="1"/>
  <c r="L16" i="78"/>
  <c r="E14" i="30" s="1"/>
  <c r="L17" i="78"/>
  <c r="E15" i="30" s="1"/>
  <c r="L18" i="78"/>
  <c r="E16" i="30" s="1"/>
  <c r="L20" i="78"/>
  <c r="E18" i="30" s="1"/>
  <c r="G14" i="30" l="1"/>
  <c r="H14" i="30"/>
  <c r="G12" i="30"/>
  <c r="H12" i="30"/>
  <c r="H18" i="30"/>
  <c r="G18" i="30"/>
  <c r="H15" i="30"/>
  <c r="G15" i="30"/>
  <c r="H13" i="30"/>
  <c r="G13" i="30"/>
  <c r="G16" i="30"/>
  <c r="H16" i="30"/>
  <c r="H4" i="30"/>
  <c r="G4" i="30"/>
  <c r="F17" i="82" l="1"/>
  <c r="A15" i="82"/>
  <c r="A14" i="82"/>
  <c r="A13" i="82"/>
  <c r="A12" i="82"/>
  <c r="A11" i="82"/>
  <c r="A10" i="82"/>
  <c r="A9" i="82"/>
  <c r="A8" i="82"/>
  <c r="A7" i="82"/>
  <c r="A6" i="82"/>
  <c r="A5" i="82"/>
  <c r="G16" i="82" l="1"/>
  <c r="G13" i="82"/>
  <c r="G5" i="82"/>
  <c r="G7" i="82"/>
  <c r="G8" i="82"/>
  <c r="G9" i="82"/>
  <c r="G10" i="82"/>
  <c r="G11" i="82"/>
  <c r="G12" i="82"/>
  <c r="G14" i="82"/>
  <c r="G15" i="82"/>
  <c r="G17" i="82" l="1"/>
  <c r="I14" i="46" l="1"/>
  <c r="I13" i="46"/>
  <c r="I12" i="46"/>
  <c r="I11" i="46"/>
  <c r="I10" i="46"/>
  <c r="I9" i="46"/>
  <c r="I8" i="46"/>
  <c r="I7" i="46"/>
  <c r="I6" i="46"/>
  <c r="I5" i="46"/>
  <c r="G15" i="46" l="1"/>
  <c r="I4" i="30"/>
  <c r="H5" i="30"/>
  <c r="G5" i="30"/>
  <c r="H6" i="30"/>
  <c r="G6" i="30"/>
  <c r="H7" i="30"/>
  <c r="G7" i="30"/>
  <c r="H8" i="30"/>
  <c r="G8" i="30"/>
  <c r="H9" i="30"/>
  <c r="G9" i="30"/>
  <c r="H10" i="30"/>
  <c r="G10" i="30"/>
  <c r="H11" i="30"/>
  <c r="G11" i="30"/>
  <c r="I5" i="30"/>
  <c r="I6" i="30"/>
  <c r="I7" i="30"/>
  <c r="I8" i="30"/>
  <c r="I9" i="30"/>
  <c r="I10" i="30"/>
  <c r="I11" i="30"/>
  <c r="I24" i="25"/>
  <c r="E6" i="137" s="1"/>
  <c r="J24" i="25"/>
  <c r="D6" i="137" s="1"/>
  <c r="G19" i="30" l="1"/>
  <c r="E9" i="137" s="1"/>
  <c r="H19" i="30"/>
  <c r="D9" i="137" s="1"/>
  <c r="K33" i="135" l="1"/>
  <c r="K35" i="135" s="1"/>
  <c r="E10" i="137"/>
  <c r="E29" i="137" s="1"/>
  <c r="I24" i="87"/>
  <c r="D5" i="137" s="1"/>
  <c r="D10" i="137" s="1"/>
  <c r="D29" i="137" s="1"/>
  <c r="D30" i="137" l="1"/>
  <c r="O56" i="102"/>
  <c r="F29" i="137"/>
  <c r="H15" i="46"/>
</calcChain>
</file>

<file path=xl/sharedStrings.xml><?xml version="1.0" encoding="utf-8"?>
<sst xmlns="http://schemas.openxmlformats.org/spreadsheetml/2006/main" count="1122" uniqueCount="732">
  <si>
    <t>名称</t>
    <rPh sb="0" eb="2">
      <t>メイショウ</t>
    </rPh>
    <phoneticPr fontId="1"/>
  </si>
  <si>
    <t>代表者</t>
    <rPh sb="0" eb="3">
      <t>ダイヒョウシャ</t>
    </rPh>
    <phoneticPr fontId="1"/>
  </si>
  <si>
    <t>実印</t>
    <rPh sb="0" eb="2">
      <t>ジツイン</t>
    </rPh>
    <phoneticPr fontId="1"/>
  </si>
  <si>
    <t>円</t>
    <rPh sb="0" eb="1">
      <t>エン</t>
    </rPh>
    <phoneticPr fontId="1"/>
  </si>
  <si>
    <t>実　　　　施　　　　計　　　　画</t>
    <rPh sb="0" eb="1">
      <t>ミノル</t>
    </rPh>
    <rPh sb="5" eb="6">
      <t>シ</t>
    </rPh>
    <rPh sb="10" eb="11">
      <t>ケイ</t>
    </rPh>
    <rPh sb="15" eb="16">
      <t>ガ</t>
    </rPh>
    <phoneticPr fontId="1"/>
  </si>
  <si>
    <t>名　　称</t>
    <rPh sb="0" eb="1">
      <t>ナ</t>
    </rPh>
    <rPh sb="3" eb="4">
      <t>ショウ</t>
    </rPh>
    <phoneticPr fontId="1"/>
  </si>
  <si>
    <t>本　　　店
所　在　地</t>
    <rPh sb="0" eb="1">
      <t>ホン</t>
    </rPh>
    <rPh sb="4" eb="5">
      <t>ミセ</t>
    </rPh>
    <rPh sb="6" eb="7">
      <t>ショ</t>
    </rPh>
    <rPh sb="8" eb="9">
      <t>ザイ</t>
    </rPh>
    <rPh sb="10" eb="11">
      <t>チ</t>
    </rPh>
    <phoneticPr fontId="1"/>
  </si>
  <si>
    <t>連　絡　先
所　在　地</t>
    <rPh sb="0" eb="1">
      <t>レン</t>
    </rPh>
    <rPh sb="2" eb="3">
      <t>ラク</t>
    </rPh>
    <rPh sb="4" eb="5">
      <t>サキ</t>
    </rPh>
    <rPh sb="6" eb="7">
      <t>ショ</t>
    </rPh>
    <rPh sb="8" eb="9">
      <t>ザイ</t>
    </rPh>
    <rPh sb="10" eb="11">
      <t>チ</t>
    </rPh>
    <phoneticPr fontId="1"/>
  </si>
  <si>
    <t>連　　　絡
担　当　者</t>
    <rPh sb="0" eb="1">
      <t>レン</t>
    </rPh>
    <rPh sb="4" eb="5">
      <t>カラメル</t>
    </rPh>
    <rPh sb="6" eb="7">
      <t>タン</t>
    </rPh>
    <rPh sb="8" eb="9">
      <t>トウ</t>
    </rPh>
    <rPh sb="10" eb="11">
      <t>モノ</t>
    </rPh>
    <phoneticPr fontId="1"/>
  </si>
  <si>
    <t>役　員　数</t>
    <rPh sb="0" eb="1">
      <t>ヤク</t>
    </rPh>
    <rPh sb="2" eb="3">
      <t>イン</t>
    </rPh>
    <rPh sb="4" eb="5">
      <t>スウ</t>
    </rPh>
    <phoneticPr fontId="1"/>
  </si>
  <si>
    <t>事業概要</t>
    <rPh sb="0" eb="2">
      <t>ジギョウ</t>
    </rPh>
    <rPh sb="2" eb="4">
      <t>ガイヨウ</t>
    </rPh>
    <phoneticPr fontId="1"/>
  </si>
  <si>
    <t>主要製品</t>
    <rPh sb="0" eb="2">
      <t>シュヨウ</t>
    </rPh>
    <rPh sb="2" eb="4">
      <t>セイヒン</t>
    </rPh>
    <phoneticPr fontId="1"/>
  </si>
  <si>
    <t>資　本　金</t>
    <rPh sb="0" eb="1">
      <t>シ</t>
    </rPh>
    <rPh sb="2" eb="3">
      <t>ホン</t>
    </rPh>
    <rPh sb="4" eb="5">
      <t>キン</t>
    </rPh>
    <phoneticPr fontId="1"/>
  </si>
  <si>
    <t>所　　在　　地</t>
    <rPh sb="0" eb="1">
      <t>トコロ</t>
    </rPh>
    <rPh sb="3" eb="4">
      <t>ザイ</t>
    </rPh>
    <rPh sb="6" eb="7">
      <t>チ</t>
    </rPh>
    <phoneticPr fontId="1"/>
  </si>
  <si>
    <t>人</t>
    <rPh sb="0" eb="1">
      <t>ニン</t>
    </rPh>
    <phoneticPr fontId="1"/>
  </si>
  <si>
    <t>人）</t>
    <rPh sb="0" eb="1">
      <t>ニン</t>
    </rPh>
    <phoneticPr fontId="1"/>
  </si>
  <si>
    <t>持ち株数</t>
  </si>
  <si>
    <t>その他の株主</t>
    <rPh sb="2" eb="3">
      <t>タ</t>
    </rPh>
    <rPh sb="4" eb="6">
      <t>カブヌシ</t>
    </rPh>
    <phoneticPr fontId="1"/>
  </si>
  <si>
    <t>合　　　計</t>
    <rPh sb="0" eb="1">
      <t>ア</t>
    </rPh>
    <rPh sb="4" eb="5">
      <t>ケイ</t>
    </rPh>
    <phoneticPr fontId="1"/>
  </si>
  <si>
    <t>企 業 名</t>
    <rPh sb="0" eb="1">
      <t>キ</t>
    </rPh>
    <rPh sb="2" eb="3">
      <t>ギョウ</t>
    </rPh>
    <rPh sb="4" eb="5">
      <t>メイ</t>
    </rPh>
    <phoneticPr fontId="1"/>
  </si>
  <si>
    <t>業　　種</t>
    <rPh sb="0" eb="1">
      <t>ギョウ</t>
    </rPh>
    <rPh sb="3" eb="4">
      <t>タネ</t>
    </rPh>
    <phoneticPr fontId="1"/>
  </si>
  <si>
    <t xml:space="preserve">（単位：円） </t>
  </si>
  <si>
    <t>経　費　区　分</t>
  </si>
  <si>
    <t>調達先（名称等）</t>
    <rPh sb="0" eb="3">
      <t>チョウタツサキ</t>
    </rPh>
    <rPh sb="4" eb="6">
      <t>メイショウ</t>
    </rPh>
    <rPh sb="6" eb="7">
      <t>ナド</t>
    </rPh>
    <phoneticPr fontId="5"/>
  </si>
  <si>
    <t>内 訳</t>
    <rPh sb="0" eb="1">
      <t>ナイ</t>
    </rPh>
    <rPh sb="2" eb="3">
      <t>ヤク</t>
    </rPh>
    <phoneticPr fontId="5"/>
  </si>
  <si>
    <t>（単位：円）</t>
    <rPh sb="1" eb="3">
      <t>タンイ</t>
    </rPh>
    <rPh sb="4" eb="5">
      <t>エン</t>
    </rPh>
    <phoneticPr fontId="5"/>
  </si>
  <si>
    <t>品　名</t>
    <rPh sb="0" eb="1">
      <t>ヒン</t>
    </rPh>
    <rPh sb="2" eb="3">
      <t>メイ</t>
    </rPh>
    <phoneticPr fontId="5"/>
  </si>
  <si>
    <t>仕　様</t>
    <rPh sb="0" eb="1">
      <t>ツコウ</t>
    </rPh>
    <rPh sb="2" eb="3">
      <t>サマ</t>
    </rPh>
    <phoneticPr fontId="5"/>
  </si>
  <si>
    <t>数量
(A)</t>
    <rPh sb="0" eb="1">
      <t>カズ</t>
    </rPh>
    <rPh sb="1" eb="2">
      <t>リョウ</t>
    </rPh>
    <phoneticPr fontId="5"/>
  </si>
  <si>
    <t>助成事業に
要する経費
（税込）</t>
    <rPh sb="0" eb="2">
      <t>ジョセイ</t>
    </rPh>
    <rPh sb="2" eb="4">
      <t>ジギョウ</t>
    </rPh>
    <rPh sb="6" eb="7">
      <t>ヨウ</t>
    </rPh>
    <phoneticPr fontId="5"/>
  </si>
  <si>
    <t>購入先</t>
    <rPh sb="0" eb="2">
      <t>コウニュウ</t>
    </rPh>
    <rPh sb="2" eb="3">
      <t>サキ</t>
    </rPh>
    <phoneticPr fontId="5"/>
  </si>
  <si>
    <t>代表者名</t>
    <rPh sb="0" eb="3">
      <t>ダイヒョウシャ</t>
    </rPh>
    <rPh sb="3" eb="4">
      <t>メイ</t>
    </rPh>
    <phoneticPr fontId="5"/>
  </si>
  <si>
    <t>電　　話</t>
    <rPh sb="0" eb="1">
      <t>デン</t>
    </rPh>
    <rPh sb="3" eb="4">
      <t>ハナシ</t>
    </rPh>
    <phoneticPr fontId="5"/>
  </si>
  <si>
    <t>所 在 地</t>
    <rPh sb="0" eb="1">
      <t>ショ</t>
    </rPh>
    <rPh sb="2" eb="3">
      <t>ザイ</t>
    </rPh>
    <rPh sb="4" eb="5">
      <t>チ</t>
    </rPh>
    <phoneticPr fontId="5"/>
  </si>
  <si>
    <t>担当部署</t>
    <rPh sb="0" eb="2">
      <t>タントウ</t>
    </rPh>
    <rPh sb="2" eb="4">
      <t>ブショ</t>
    </rPh>
    <phoneticPr fontId="5"/>
  </si>
  <si>
    <t>担当者名</t>
    <rPh sb="0" eb="3">
      <t>タントウシャ</t>
    </rPh>
    <rPh sb="3" eb="4">
      <t>メイ</t>
    </rPh>
    <phoneticPr fontId="5"/>
  </si>
  <si>
    <t>購入予定時期</t>
    <rPh sb="0" eb="2">
      <t>コウニュウ</t>
    </rPh>
    <rPh sb="2" eb="3">
      <t>ヨ</t>
    </rPh>
    <rPh sb="3" eb="4">
      <t>サダム</t>
    </rPh>
    <rPh sb="4" eb="6">
      <t>ジキ</t>
    </rPh>
    <phoneticPr fontId="5"/>
  </si>
  <si>
    <t>契約期間</t>
    <rPh sb="0" eb="2">
      <t>ケイヤク</t>
    </rPh>
    <rPh sb="2" eb="4">
      <t>キカン</t>
    </rPh>
    <phoneticPr fontId="5"/>
  </si>
  <si>
    <t>年</t>
    <rPh sb="0" eb="1">
      <t>ネン</t>
    </rPh>
    <phoneticPr fontId="5"/>
  </si>
  <si>
    <t>月</t>
    <rPh sb="0" eb="1">
      <t>ツキ</t>
    </rPh>
    <phoneticPr fontId="5"/>
  </si>
  <si>
    <t>～</t>
    <phoneticPr fontId="5"/>
  </si>
  <si>
    <t>従事者氏名</t>
    <rPh sb="0" eb="3">
      <t>ジュウジシャ</t>
    </rPh>
    <rPh sb="3" eb="4">
      <t>シ</t>
    </rPh>
    <rPh sb="4" eb="5">
      <t>メイ</t>
    </rPh>
    <phoneticPr fontId="5"/>
  </si>
  <si>
    <t>（単位：時間）</t>
    <rPh sb="1" eb="3">
      <t>タンイ</t>
    </rPh>
    <rPh sb="4" eb="6">
      <t>ジカン</t>
    </rPh>
    <phoneticPr fontId="5"/>
  </si>
  <si>
    <t>中分類</t>
    <rPh sb="0" eb="3">
      <t>チュウブンルイ</t>
    </rPh>
    <phoneticPr fontId="1"/>
  </si>
  <si>
    <t>列1</t>
  </si>
  <si>
    <t>助成事業に
要する経費
（税込）</t>
    <rPh sb="0" eb="2">
      <t>ジョセイ</t>
    </rPh>
    <rPh sb="2" eb="4">
      <t>ジギョウ</t>
    </rPh>
    <rPh sb="6" eb="7">
      <t>ヨウ</t>
    </rPh>
    <rPh sb="9" eb="11">
      <t>ケイヒ</t>
    </rPh>
    <rPh sb="13" eb="15">
      <t>ゼイコミ</t>
    </rPh>
    <phoneticPr fontId="1"/>
  </si>
  <si>
    <t>用　途</t>
    <rPh sb="0" eb="1">
      <t>ヨウ</t>
    </rPh>
    <rPh sb="2" eb="3">
      <t>ト</t>
    </rPh>
    <phoneticPr fontId="5"/>
  </si>
  <si>
    <t>品　名</t>
    <rPh sb="0" eb="1">
      <t>ヒン</t>
    </rPh>
    <rPh sb="2" eb="3">
      <t>メイ</t>
    </rPh>
    <phoneticPr fontId="1"/>
  </si>
  <si>
    <t>用　途</t>
    <rPh sb="0" eb="1">
      <t>ヨウ</t>
    </rPh>
    <rPh sb="2" eb="3">
      <t>ト</t>
    </rPh>
    <phoneticPr fontId="1"/>
  </si>
  <si>
    <t>列2</t>
    <phoneticPr fontId="1"/>
  </si>
  <si>
    <t>内容</t>
    <rPh sb="0" eb="2">
      <t>ナイヨウ</t>
    </rPh>
    <phoneticPr fontId="1"/>
  </si>
  <si>
    <t>計</t>
    <rPh sb="0" eb="1">
      <t>ケイ</t>
    </rPh>
    <phoneticPr fontId="1"/>
  </si>
  <si>
    <t>(2) 機械装置・工具器具費</t>
    <rPh sb="4" eb="6">
      <t>キカイ</t>
    </rPh>
    <rPh sb="6" eb="8">
      <t>ソウチ</t>
    </rPh>
    <rPh sb="9" eb="11">
      <t>コウグ</t>
    </rPh>
    <rPh sb="11" eb="13">
      <t>キグ</t>
    </rPh>
    <rPh sb="13" eb="14">
      <t>ヒ</t>
    </rPh>
    <phoneticPr fontId="5"/>
  </si>
  <si>
    <t>見積金額</t>
    <rPh sb="0" eb="2">
      <t>ミツ</t>
    </rPh>
    <rPh sb="2" eb="4">
      <t>キンガク</t>
    </rPh>
    <phoneticPr fontId="5"/>
  </si>
  <si>
    <t>列2</t>
  </si>
  <si>
    <t>計</t>
    <rPh sb="0" eb="1">
      <t>ケイ</t>
    </rPh>
    <phoneticPr fontId="1"/>
  </si>
  <si>
    <t>時間単価
(B)</t>
    <rPh sb="0" eb="2">
      <t>ジカン</t>
    </rPh>
    <rPh sb="2" eb="4">
      <t>タンカ</t>
    </rPh>
    <phoneticPr fontId="1"/>
  </si>
  <si>
    <t>売上高</t>
    <rPh sb="0" eb="2">
      <t>ウリアゲ</t>
    </rPh>
    <rPh sb="2" eb="3">
      <t>ダカ</t>
    </rPh>
    <phoneticPr fontId="1"/>
  </si>
  <si>
    <t>ＴＥＬ</t>
  </si>
  <si>
    <t>都内登記
所　在　地</t>
    <rPh sb="0" eb="2">
      <t>トナイ</t>
    </rPh>
    <rPh sb="2" eb="4">
      <t>トウキ</t>
    </rPh>
    <rPh sb="5" eb="6">
      <t>ショ</t>
    </rPh>
    <rPh sb="7" eb="8">
      <t>ザイ</t>
    </rPh>
    <rPh sb="9" eb="10">
      <t>チ</t>
    </rPh>
    <phoneticPr fontId="1"/>
  </si>
  <si>
    <t>千円</t>
    <rPh sb="0" eb="2">
      <t>センエン</t>
    </rPh>
    <phoneticPr fontId="1"/>
  </si>
  <si>
    <t>法人設立</t>
    <rPh sb="0" eb="1">
      <t>ホウ</t>
    </rPh>
    <rPh sb="1" eb="2">
      <t>ニン</t>
    </rPh>
    <rPh sb="2" eb="3">
      <t>セツ</t>
    </rPh>
    <rPh sb="3" eb="4">
      <t>タテ</t>
    </rPh>
    <phoneticPr fontId="1"/>
  </si>
  <si>
    <t>助成金額（円）</t>
    <rPh sb="0" eb="2">
      <t>ジョセイ</t>
    </rPh>
    <rPh sb="2" eb="4">
      <t>キンガク</t>
    </rPh>
    <rPh sb="5" eb="6">
      <t>エン</t>
    </rPh>
    <phoneticPr fontId="1"/>
  </si>
  <si>
    <t>単位</t>
    <rPh sb="0" eb="2">
      <t>タンイ</t>
    </rPh>
    <phoneticPr fontId="5"/>
  </si>
  <si>
    <t>単位</t>
    <rPh sb="0" eb="2">
      <t>タンイ</t>
    </rPh>
    <phoneticPr fontId="1"/>
  </si>
  <si>
    <t>製造業その他</t>
    <rPh sb="0" eb="3">
      <t>セイゾウギョウ</t>
    </rPh>
    <rPh sb="5" eb="6">
      <t>ホカ</t>
    </rPh>
    <phoneticPr fontId="10"/>
  </si>
  <si>
    <t>サービス業</t>
    <rPh sb="4" eb="5">
      <t>ギョウ</t>
    </rPh>
    <phoneticPr fontId="10"/>
  </si>
  <si>
    <t>小売業</t>
    <rPh sb="0" eb="3">
      <t>コウリギョウ</t>
    </rPh>
    <phoneticPr fontId="10"/>
  </si>
  <si>
    <t>権利名</t>
    <rPh sb="0" eb="2">
      <t>ケンリ</t>
    </rPh>
    <rPh sb="2" eb="3">
      <t>メイ</t>
    </rPh>
    <phoneticPr fontId="1"/>
  </si>
  <si>
    <t>利　用　事　業</t>
    <rPh sb="0" eb="1">
      <t>リ</t>
    </rPh>
    <rPh sb="2" eb="3">
      <t>ヨウ</t>
    </rPh>
    <rPh sb="4" eb="5">
      <t>コト</t>
    </rPh>
    <rPh sb="6" eb="7">
      <t>ギョウ</t>
    </rPh>
    <phoneticPr fontId="1"/>
  </si>
  <si>
    <t>卸売業</t>
    <rPh sb="0" eb="3">
      <t>オロシウリギョウ</t>
    </rPh>
    <phoneticPr fontId="10"/>
  </si>
  <si>
    <t>01農業</t>
  </si>
  <si>
    <t>02林業</t>
  </si>
  <si>
    <t>03漁業</t>
  </si>
  <si>
    <t>04水産養殖業</t>
  </si>
  <si>
    <t>07職別工事業（設備工事業を除く）</t>
  </si>
  <si>
    <t>08設備工事業</t>
  </si>
  <si>
    <t>09食料品製造業</t>
  </si>
  <si>
    <t>10飲料・たばこ・飼料製造業</t>
  </si>
  <si>
    <t>11繊維工業</t>
  </si>
  <si>
    <t>12木材・木製品製造業（家具を除く）</t>
  </si>
  <si>
    <t>13家具・装備品製造業</t>
  </si>
  <si>
    <t>14パルプ・紙・紙加工品製造業</t>
  </si>
  <si>
    <t>15印刷・同関連業</t>
  </si>
  <si>
    <t>16化学工業</t>
  </si>
  <si>
    <t>17石油製品・石炭製品製造業</t>
  </si>
  <si>
    <t>18プラスチック製品製造業（別掲を除く）</t>
  </si>
  <si>
    <t>20なめし革・同製品・毛皮製造業</t>
  </si>
  <si>
    <t>21窯業・土石製品製造業</t>
  </si>
  <si>
    <t>22鉄鋼業</t>
  </si>
  <si>
    <t>23非鉄金属製造業</t>
  </si>
  <si>
    <t>24金属製品製造業</t>
  </si>
  <si>
    <t>25はん用機械器具製造業</t>
  </si>
  <si>
    <t>26生産用機械器具製造業</t>
  </si>
  <si>
    <t>27業務用機械器具製造業</t>
  </si>
  <si>
    <t>28電子部品・デバイス・電子回路製造業</t>
  </si>
  <si>
    <t>29電気機械器具製造業</t>
  </si>
  <si>
    <t>30情報通信機械器具製造業</t>
  </si>
  <si>
    <t>31輸送用機械器具製造業</t>
  </si>
  <si>
    <t>32その他の製造業</t>
  </si>
  <si>
    <t>33電気業</t>
  </si>
  <si>
    <t>34ガス業</t>
  </si>
  <si>
    <t>35熱供給業</t>
  </si>
  <si>
    <t>36水道業</t>
  </si>
  <si>
    <t>37通信業</t>
  </si>
  <si>
    <t>40インターネット附随サービス業</t>
  </si>
  <si>
    <t>42鉄道業</t>
  </si>
  <si>
    <t>43道路旅客運送業</t>
  </si>
  <si>
    <t>44道路貨物運送業</t>
  </si>
  <si>
    <t>45水運業</t>
  </si>
  <si>
    <t>46航空運輸業</t>
  </si>
  <si>
    <t>47倉庫業</t>
  </si>
  <si>
    <t>48運輸に附帯するサービス業</t>
  </si>
  <si>
    <t>49郵便業（信書便事業を含む）</t>
  </si>
  <si>
    <t>62銀行業</t>
  </si>
  <si>
    <t>63協同組織金融業</t>
  </si>
  <si>
    <t>64貸金業・ｸﾚｼﾞｯﾄｶｰﾄﾞ業等非預金信用機関</t>
  </si>
  <si>
    <t>65金融商品取引業・商品先物取引業</t>
  </si>
  <si>
    <t>66補助的金融業等</t>
  </si>
  <si>
    <t>67保険業（保険媒介代理業・保健ｻｰﾋﾞｽ業を含む）</t>
  </si>
  <si>
    <t>68不動産取引業</t>
  </si>
  <si>
    <t>97国家公務</t>
  </si>
  <si>
    <t>98地方公務</t>
  </si>
  <si>
    <t>99分類不能の産業</t>
  </si>
  <si>
    <t>50各種商品卸売業</t>
  </si>
  <si>
    <t>51繊維・衣服等卸売業</t>
  </si>
  <si>
    <t>52飲食料品卸売業</t>
  </si>
  <si>
    <t>53建築材料・鉱物・金属材料等卸売業</t>
  </si>
  <si>
    <t>38放送業</t>
  </si>
  <si>
    <t>72専門ｻｰﾋﾞｽ業（他に分類されないもの）</t>
  </si>
  <si>
    <t>73広告業</t>
  </si>
  <si>
    <t>74技術サービス業（他に分類されないもの）</t>
  </si>
  <si>
    <t>75宿泊業</t>
  </si>
  <si>
    <t>78洗濯・理容・美容・浴場業</t>
  </si>
  <si>
    <t>79その他の生活関連サービス業</t>
  </si>
  <si>
    <t>80娯楽業</t>
  </si>
  <si>
    <t>81学校教育</t>
  </si>
  <si>
    <t>82その他の教育・学習支援業</t>
  </si>
  <si>
    <t>83医療業</t>
  </si>
  <si>
    <t>84保健衛生</t>
  </si>
  <si>
    <t>85社会保険・社会福祉・介護事業</t>
  </si>
  <si>
    <t>87協同組合（他に分類されないもの）</t>
  </si>
  <si>
    <t>88廃棄物処理業</t>
  </si>
  <si>
    <t>89自動車整備業</t>
  </si>
  <si>
    <t>90機械等修理業（別掲を除く）</t>
  </si>
  <si>
    <t>91職業紹介・労働者派遣業</t>
  </si>
  <si>
    <t>92その他の事業サービス業</t>
  </si>
  <si>
    <t>93政治・経済・文化団体</t>
  </si>
  <si>
    <t>94宗教</t>
  </si>
  <si>
    <t>95その他のサービス業</t>
  </si>
  <si>
    <t>96外国公務</t>
  </si>
  <si>
    <t>56各種商品小売業</t>
  </si>
  <si>
    <t>57織物・衣服・身の回り品小売業</t>
  </si>
  <si>
    <t>58飲食料品小売業</t>
  </si>
  <si>
    <t>59機械器具小売業</t>
  </si>
  <si>
    <t>76飲食店</t>
  </si>
  <si>
    <t>77持ち帰り・配達飲食ｻｰﾋﾞｽ業</t>
  </si>
  <si>
    <t>申 請 先</t>
    <rPh sb="0" eb="1">
      <t>サル</t>
    </rPh>
    <rPh sb="2" eb="3">
      <t>ショウ</t>
    </rPh>
    <rPh sb="4" eb="5">
      <t>サキ</t>
    </rPh>
    <phoneticPr fontId="1"/>
  </si>
  <si>
    <t>助 成 事 業 名</t>
    <rPh sb="0" eb="1">
      <t>スケ</t>
    </rPh>
    <rPh sb="2" eb="3">
      <t>シゲル</t>
    </rPh>
    <rPh sb="4" eb="5">
      <t>コト</t>
    </rPh>
    <rPh sb="6" eb="7">
      <t>ギョウ</t>
    </rPh>
    <rPh sb="8" eb="9">
      <t>メイ</t>
    </rPh>
    <phoneticPr fontId="1"/>
  </si>
  <si>
    <t>申 請 テ ー マ</t>
    <rPh sb="0" eb="1">
      <t>サル</t>
    </rPh>
    <rPh sb="2" eb="3">
      <t>ショウ</t>
    </rPh>
    <phoneticPr fontId="1"/>
  </si>
  <si>
    <t>対象製品・技術</t>
    <rPh sb="0" eb="2">
      <t>タイショウ</t>
    </rPh>
    <rPh sb="2" eb="4">
      <t>セイヒン</t>
    </rPh>
    <rPh sb="5" eb="7">
      <t>ギジュツ</t>
    </rPh>
    <phoneticPr fontId="1"/>
  </si>
  <si>
    <t>計</t>
    <rPh sb="0" eb="1">
      <t>ケイ</t>
    </rPh>
    <phoneticPr fontId="5"/>
  </si>
  <si>
    <t>計</t>
    <rPh sb="0" eb="1">
      <t>ケイ</t>
    </rPh>
    <phoneticPr fontId="1"/>
  </si>
  <si>
    <t>(うち正社員</t>
    <rPh sb="3" eb="6">
      <t>セイシャイン</t>
    </rPh>
    <phoneticPr fontId="1"/>
  </si>
  <si>
    <t>名　　　　　称</t>
    <rPh sb="0" eb="1">
      <t>ナ</t>
    </rPh>
    <rPh sb="6" eb="7">
      <t>ショウ</t>
    </rPh>
    <phoneticPr fontId="1"/>
  </si>
  <si>
    <t>創　　業</t>
    <rPh sb="0" eb="1">
      <t>キズ</t>
    </rPh>
    <rPh sb="3" eb="4">
      <t>ギョウ</t>
    </rPh>
    <phoneticPr fontId="1"/>
  </si>
  <si>
    <t>氏　　名</t>
    <rPh sb="0" eb="1">
      <t>シ</t>
    </rPh>
    <rPh sb="3" eb="4">
      <t>メイ</t>
    </rPh>
    <phoneticPr fontId="1"/>
  </si>
  <si>
    <t>従 業 員 数</t>
    <rPh sb="0" eb="1">
      <t>ジュウ</t>
    </rPh>
    <rPh sb="2" eb="3">
      <t>ギョウ</t>
    </rPh>
    <rPh sb="4" eb="5">
      <t>イン</t>
    </rPh>
    <rPh sb="6" eb="7">
      <t>スウ</t>
    </rPh>
    <phoneticPr fontId="1"/>
  </si>
  <si>
    <t>大分類</t>
    <rPh sb="0" eb="3">
      <t>ダイブンルイ</t>
    </rPh>
    <phoneticPr fontId="1"/>
  </si>
  <si>
    <t>利用状況</t>
    <rPh sb="0" eb="2">
      <t>リヨウ</t>
    </rPh>
    <rPh sb="2" eb="4">
      <t>ジョウキョウ</t>
    </rPh>
    <phoneticPr fontId="1"/>
  </si>
  <si>
    <t>事業開始</t>
    <rPh sb="0" eb="1">
      <t>コト</t>
    </rPh>
    <rPh sb="1" eb="2">
      <t>ギョウ</t>
    </rPh>
    <rPh sb="2" eb="4">
      <t>カイシ</t>
    </rPh>
    <phoneticPr fontId="1"/>
  </si>
  <si>
    <t>購入品名</t>
    <rPh sb="0" eb="2">
      <t>コウニュウ</t>
    </rPh>
    <rPh sb="2" eb="4">
      <t>ヒンメイ</t>
    </rPh>
    <phoneticPr fontId="5"/>
  </si>
  <si>
    <t>①</t>
    <phoneticPr fontId="1"/>
  </si>
  <si>
    <t>②</t>
    <phoneticPr fontId="1"/>
  </si>
  <si>
    <t>③</t>
    <phoneticPr fontId="1"/>
  </si>
  <si>
    <t>契約金額</t>
    <rPh sb="0" eb="2">
      <t>ケイヤク</t>
    </rPh>
    <rPh sb="2" eb="4">
      <t>キンガク</t>
    </rPh>
    <phoneticPr fontId="5"/>
  </si>
  <si>
    <t>円（税込）</t>
    <rPh sb="0" eb="1">
      <t>エン</t>
    </rPh>
    <rPh sb="2" eb="4">
      <t>ゼイコミ</t>
    </rPh>
    <phoneticPr fontId="5"/>
  </si>
  <si>
    <t>円（税込）</t>
    <rPh sb="0" eb="1">
      <t>エン</t>
    </rPh>
    <phoneticPr fontId="1"/>
  </si>
  <si>
    <t>役　　職</t>
    <rPh sb="0" eb="1">
      <t>ヤク</t>
    </rPh>
    <rPh sb="3" eb="4">
      <t>ショク</t>
    </rPh>
    <phoneticPr fontId="1"/>
  </si>
  <si>
    <t>団　体　名</t>
    <rPh sb="0" eb="1">
      <t>ダン</t>
    </rPh>
    <rPh sb="2" eb="3">
      <t>カラダ</t>
    </rPh>
    <rPh sb="4" eb="5">
      <t>メイ</t>
    </rPh>
    <phoneticPr fontId="1"/>
  </si>
  <si>
    <t>受　賞　名</t>
    <rPh sb="0" eb="1">
      <t>ウケ</t>
    </rPh>
    <rPh sb="2" eb="3">
      <t>ショウ</t>
    </rPh>
    <rPh sb="4" eb="5">
      <t>メイ</t>
    </rPh>
    <phoneticPr fontId="1"/>
  </si>
  <si>
    <t>円（税込）</t>
    <rPh sb="0" eb="1">
      <t>エン</t>
    </rPh>
    <rPh sb="2" eb="4">
      <t>ゼイコミ</t>
    </rPh>
    <phoneticPr fontId="1"/>
  </si>
  <si>
    <t>05鉱業、採石業、砂利採取業</t>
  </si>
  <si>
    <t>54機械器具卸売業</t>
  </si>
  <si>
    <t>70物品賃貸業</t>
  </si>
  <si>
    <t>60その他の小売業</t>
  </si>
  <si>
    <t>No.</t>
    <phoneticPr fontId="1"/>
  </si>
  <si>
    <t>選択してください</t>
  </si>
  <si>
    <t>経費
番号</t>
    <rPh sb="0" eb="2">
      <t>ケイヒ</t>
    </rPh>
    <rPh sb="3" eb="5">
      <t>バンゴウ</t>
    </rPh>
    <phoneticPr fontId="1"/>
  </si>
  <si>
    <t>経費
番号</t>
    <rPh sb="0" eb="2">
      <t>ケイヒ</t>
    </rPh>
    <rPh sb="3" eb="4">
      <t>バン</t>
    </rPh>
    <rPh sb="4" eb="5">
      <t>ゴウ</t>
    </rPh>
    <phoneticPr fontId="5"/>
  </si>
  <si>
    <t>経費
番号</t>
    <rPh sb="3" eb="5">
      <t>バンゴウ</t>
    </rPh>
    <phoneticPr fontId="5"/>
  </si>
  <si>
    <t>経費番号</t>
    <rPh sb="0" eb="2">
      <t>ケイヒ</t>
    </rPh>
    <rPh sb="2" eb="4">
      <t>バンゴウ</t>
    </rPh>
    <phoneticPr fontId="1"/>
  </si>
  <si>
    <t>年</t>
    <rPh sb="0" eb="1">
      <t>ネン</t>
    </rPh>
    <phoneticPr fontId="1"/>
  </si>
  <si>
    <t>代表者</t>
    <rPh sb="0" eb="1">
      <t>ダイ</t>
    </rPh>
    <rPh sb="1" eb="2">
      <t>ヒョウ</t>
    </rPh>
    <rPh sb="2" eb="3">
      <t>モノ</t>
    </rPh>
    <phoneticPr fontId="1"/>
  </si>
  <si>
    <t>〒</t>
    <phoneticPr fontId="1"/>
  </si>
  <si>
    <t>直近</t>
    <rPh sb="0" eb="2">
      <t>チョッキン</t>
    </rPh>
    <phoneticPr fontId="1"/>
  </si>
  <si>
    <t>千円</t>
  </si>
  <si>
    <t>営業利益</t>
    <rPh sb="0" eb="2">
      <t>エイギョウ</t>
    </rPh>
    <rPh sb="2" eb="4">
      <t>リエキ</t>
    </rPh>
    <phoneticPr fontId="1"/>
  </si>
  <si>
    <t>経常利益</t>
    <rPh sb="0" eb="2">
      <t>ケイジョウ</t>
    </rPh>
    <rPh sb="2" eb="4">
      <t>リエキ</t>
    </rPh>
    <phoneticPr fontId="1"/>
  </si>
  <si>
    <t>前年度</t>
    <rPh sb="0" eb="2">
      <t>ゼンネン</t>
    </rPh>
    <rPh sb="2" eb="3">
      <t>ド</t>
    </rPh>
    <phoneticPr fontId="1"/>
  </si>
  <si>
    <t>前々年度</t>
    <rPh sb="0" eb="2">
      <t>ゼンゼン</t>
    </rPh>
    <rPh sb="2" eb="4">
      <t>ネンド</t>
    </rPh>
    <phoneticPr fontId="1"/>
  </si>
  <si>
    <t>最　　寄　　駅</t>
    <rPh sb="0" eb="1">
      <t>サイ</t>
    </rPh>
    <rPh sb="3" eb="4">
      <t>ヤドリキ</t>
    </rPh>
    <rPh sb="6" eb="7">
      <t>エキ</t>
    </rPh>
    <phoneticPr fontId="1"/>
  </si>
  <si>
    <t>路　線　名</t>
    <rPh sb="0" eb="1">
      <t>ミチ</t>
    </rPh>
    <rPh sb="2" eb="3">
      <t>セン</t>
    </rPh>
    <rPh sb="4" eb="5">
      <t>メイ</t>
    </rPh>
    <phoneticPr fontId="1"/>
  </si>
  <si>
    <t>駅　　名</t>
    <rPh sb="0" eb="1">
      <t>エキ</t>
    </rPh>
    <rPh sb="3" eb="4">
      <t>メイ</t>
    </rPh>
    <phoneticPr fontId="1"/>
  </si>
  <si>
    <t>役　員</t>
    <phoneticPr fontId="1"/>
  </si>
  <si>
    <t>株　主</t>
    <phoneticPr fontId="1"/>
  </si>
  <si>
    <t>-</t>
    <phoneticPr fontId="1"/>
  </si>
  <si>
    <t>要件定義</t>
    <phoneticPr fontId="5"/>
  </si>
  <si>
    <t>システム要件定義</t>
    <phoneticPr fontId="5"/>
  </si>
  <si>
    <t>システム方式設計</t>
    <phoneticPr fontId="5"/>
  </si>
  <si>
    <t>ソフトウエア設計</t>
    <phoneticPr fontId="5"/>
  </si>
  <si>
    <t>プログラミング</t>
    <phoneticPr fontId="5"/>
  </si>
  <si>
    <t>ソフトウエアテスト</t>
    <phoneticPr fontId="5"/>
  </si>
  <si>
    <t>システム結合</t>
    <phoneticPr fontId="5"/>
  </si>
  <si>
    <t>システムテスト</t>
    <phoneticPr fontId="5"/>
  </si>
  <si>
    <t>運用テスト</t>
    <phoneticPr fontId="5"/>
  </si>
  <si>
    <t>申請前確認シート</t>
    <rPh sb="3" eb="5">
      <t>カクニン</t>
    </rPh>
    <phoneticPr fontId="1"/>
  </si>
  <si>
    <t>記</t>
  </si>
  <si>
    <t>（2）</t>
  </si>
  <si>
    <t>卸売業：資本金１億円以下又は従業員100人以下</t>
  </si>
  <si>
    <t>（3）</t>
  </si>
  <si>
    <t>サービス業：資本金５千万円以下又は従業員100人以下</t>
  </si>
  <si>
    <t>（4）</t>
  </si>
  <si>
    <t>フリガナ</t>
    <phoneticPr fontId="1"/>
  </si>
  <si>
    <t>業種</t>
    <rPh sb="0" eb="2">
      <t>ギョウシュ</t>
    </rPh>
    <phoneticPr fontId="1"/>
  </si>
  <si>
    <t>線</t>
    <rPh sb="0" eb="1">
      <t>セン</t>
    </rPh>
    <phoneticPr fontId="1"/>
  </si>
  <si>
    <t>駅</t>
  </si>
  <si>
    <t>氏　　　名</t>
    <phoneticPr fontId="1"/>
  </si>
  <si>
    <t>持ち株比率</t>
    <phoneticPr fontId="1"/>
  </si>
  <si>
    <t>（和暦）</t>
    <rPh sb="1" eb="3">
      <t>ワレキ</t>
    </rPh>
    <phoneticPr fontId="1"/>
  </si>
  <si>
    <t>人（監査役を含む）</t>
    <phoneticPr fontId="1"/>
  </si>
  <si>
    <t>（1）</t>
    <phoneticPr fontId="1"/>
  </si>
  <si>
    <t>設計</t>
    <rPh sb="0" eb="2">
      <t>セッケイ</t>
    </rPh>
    <phoneticPr fontId="1"/>
  </si>
  <si>
    <t>製造</t>
    <rPh sb="0" eb="2">
      <t>セイゾウ</t>
    </rPh>
    <phoneticPr fontId="1"/>
  </si>
  <si>
    <t>検査</t>
    <rPh sb="0" eb="2">
      <t>ケンサ</t>
    </rPh>
    <phoneticPr fontId="1"/>
  </si>
  <si>
    <t>月</t>
    <rPh sb="0" eb="1">
      <t>ガツ</t>
    </rPh>
    <phoneticPr fontId="1"/>
  </si>
  <si>
    <t>ソフトウエア</t>
    <phoneticPr fontId="5"/>
  </si>
  <si>
    <t>資本金額（円）</t>
    <rPh sb="0" eb="3">
      <t>シホンキン</t>
    </rPh>
    <rPh sb="3" eb="4">
      <t>ガク</t>
    </rPh>
    <rPh sb="5" eb="6">
      <t>エン</t>
    </rPh>
    <phoneticPr fontId="1"/>
  </si>
  <si>
    <t>従業員数（人）</t>
    <rPh sb="0" eb="3">
      <t>ジュウギョウイン</t>
    </rPh>
    <rPh sb="3" eb="4">
      <t>スウ</t>
    </rPh>
    <rPh sb="5" eb="6">
      <t>ニン</t>
    </rPh>
    <phoneticPr fontId="1"/>
  </si>
  <si>
    <t>列1</t>
    <phoneticPr fontId="5"/>
  </si>
  <si>
    <t>(1) 原材料・副資材費</t>
    <phoneticPr fontId="5"/>
  </si>
  <si>
    <t>基準日現在で、東京都内で実質的に１年以上事業を行っている</t>
    <phoneticPr fontId="1"/>
  </si>
  <si>
    <t>本助成事業の成果を活用し、東京都内で引き続き事業を営む予定である</t>
    <rPh sb="0" eb="1">
      <t>ホン</t>
    </rPh>
    <rPh sb="1" eb="3">
      <t>ジョセイ</t>
    </rPh>
    <rPh sb="3" eb="5">
      <t>ジギョウ</t>
    </rPh>
    <rPh sb="6" eb="8">
      <t>セイカ</t>
    </rPh>
    <rPh sb="9" eb="11">
      <t>カツヨウ</t>
    </rPh>
    <rPh sb="13" eb="15">
      <t>トウキョウ</t>
    </rPh>
    <rPh sb="15" eb="17">
      <t>トナイ</t>
    </rPh>
    <rPh sb="18" eb="19">
      <t>ヒ</t>
    </rPh>
    <rPh sb="20" eb="21">
      <t>ツヅ</t>
    </rPh>
    <rPh sb="22" eb="24">
      <t>ジギョウ</t>
    </rPh>
    <rPh sb="25" eb="26">
      <t>イトナ</t>
    </rPh>
    <rPh sb="27" eb="29">
      <t>ヨテイ</t>
    </rPh>
    <phoneticPr fontId="1"/>
  </si>
  <si>
    <t>上記の要件を全て確認し、承諾した。</t>
    <rPh sb="0" eb="2">
      <t>ジョウキ</t>
    </rPh>
    <rPh sb="3" eb="5">
      <t>ヨウケン</t>
    </rPh>
    <rPh sb="6" eb="7">
      <t>スベ</t>
    </rPh>
    <rPh sb="8" eb="10">
      <t>カクニン</t>
    </rPh>
    <rPh sb="12" eb="14">
      <t>ショウダク</t>
    </rPh>
    <phoneticPr fontId="1"/>
  </si>
  <si>
    <t>構成（図による解説）</t>
    <rPh sb="0" eb="2">
      <t>コウセイ</t>
    </rPh>
    <rPh sb="3" eb="4">
      <t>ズ</t>
    </rPh>
    <rPh sb="7" eb="9">
      <t>カイセツ</t>
    </rPh>
    <phoneticPr fontId="10"/>
  </si>
  <si>
    <t>（１）　助成事業実施の社内外体制図、担当者の役割分担等</t>
    <rPh sb="4" eb="6">
      <t>ジョセイ</t>
    </rPh>
    <phoneticPr fontId="1"/>
  </si>
  <si>
    <t>氏名</t>
    <rPh sb="0" eb="2">
      <t>シメイ</t>
    </rPh>
    <phoneticPr fontId="1"/>
  </si>
  <si>
    <t>経歴・能力</t>
    <rPh sb="0" eb="2">
      <t>ケイレキ</t>
    </rPh>
    <rPh sb="3" eb="5">
      <t>ノウリョク</t>
    </rPh>
    <phoneticPr fontId="1"/>
  </si>
  <si>
    <t>（２）　助成事業の主担当者</t>
    <rPh sb="4" eb="6">
      <t>ジョセイ</t>
    </rPh>
    <phoneticPr fontId="1"/>
  </si>
  <si>
    <t>類似特許番号</t>
    <rPh sb="0" eb="2">
      <t>ルイジ</t>
    </rPh>
    <rPh sb="2" eb="4">
      <t>トッキョ</t>
    </rPh>
    <rPh sb="4" eb="6">
      <t>バンゴウ</t>
    </rPh>
    <phoneticPr fontId="1"/>
  </si>
  <si>
    <t>（３）　売上規模と助成事業規模の比較</t>
    <rPh sb="4" eb="6">
      <t>ウリアゲ</t>
    </rPh>
    <phoneticPr fontId="1"/>
  </si>
  <si>
    <t>助成事業に要する経費</t>
    <phoneticPr fontId="1"/>
  </si>
  <si>
    <t>円</t>
    <rPh sb="0" eb="1">
      <t>エン</t>
    </rPh>
    <phoneticPr fontId="1"/>
  </si>
  <si>
    <t>製品等の名称</t>
    <rPh sb="0" eb="2">
      <t>セイヒン</t>
    </rPh>
    <rPh sb="2" eb="3">
      <t>トウ</t>
    </rPh>
    <rPh sb="4" eb="6">
      <t>メイショウ</t>
    </rPh>
    <phoneticPr fontId="10"/>
  </si>
  <si>
    <t>試作品・既存製品</t>
    <rPh sb="0" eb="3">
      <t>シサクヒン</t>
    </rPh>
    <rPh sb="4" eb="6">
      <t>キゾン</t>
    </rPh>
    <rPh sb="6" eb="8">
      <t>セイヒン</t>
    </rPh>
    <phoneticPr fontId="10"/>
  </si>
  <si>
    <t>製品等の完成時期</t>
    <rPh sb="4" eb="6">
      <t>カンセイ</t>
    </rPh>
    <rPh sb="6" eb="8">
      <t>ジキ</t>
    </rPh>
    <phoneticPr fontId="10"/>
  </si>
  <si>
    <t>※仕様・仕組・システム・フロー等の改良前後の差異が分かるように記入してください。</t>
    <rPh sb="1" eb="3">
      <t>シヨウ</t>
    </rPh>
    <rPh sb="4" eb="6">
      <t>シク</t>
    </rPh>
    <rPh sb="15" eb="16">
      <t>トウ</t>
    </rPh>
    <rPh sb="17" eb="19">
      <t>カイリョウ</t>
    </rPh>
    <rPh sb="19" eb="21">
      <t>ゼンゴ</t>
    </rPh>
    <rPh sb="22" eb="24">
      <t>サイ</t>
    </rPh>
    <rPh sb="25" eb="26">
      <t>ワ</t>
    </rPh>
    <rPh sb="31" eb="33">
      <t>キニュウ</t>
    </rPh>
    <phoneticPr fontId="1"/>
  </si>
  <si>
    <t>類似特許との相違点</t>
    <rPh sb="0" eb="2">
      <t>ルイジ</t>
    </rPh>
    <rPh sb="2" eb="4">
      <t>トッキョ</t>
    </rPh>
    <rPh sb="6" eb="9">
      <t>ソウイテン</t>
    </rPh>
    <phoneticPr fontId="1"/>
  </si>
  <si>
    <t>１．申請事業者の概要</t>
    <rPh sb="2" eb="4">
      <t>シンセイ</t>
    </rPh>
    <rPh sb="4" eb="6">
      <t>ジギョウ</t>
    </rPh>
    <rPh sb="6" eb="7">
      <t>シャ</t>
    </rPh>
    <rPh sb="8" eb="10">
      <t>ガイヨウ</t>
    </rPh>
    <phoneticPr fontId="1"/>
  </si>
  <si>
    <t>２．助成事業の実施場所</t>
    <rPh sb="2" eb="4">
      <t>ジョセイ</t>
    </rPh>
    <rPh sb="4" eb="6">
      <t>ジギョウ</t>
    </rPh>
    <rPh sb="7" eb="9">
      <t>ジッシ</t>
    </rPh>
    <rPh sb="9" eb="11">
      <t>バショ</t>
    </rPh>
    <phoneticPr fontId="1"/>
  </si>
  <si>
    <t>３．補助金・助成金の利用状況</t>
    <rPh sb="10" eb="12">
      <t>リヨウ</t>
    </rPh>
    <rPh sb="12" eb="14">
      <t>ジョウキョウ</t>
    </rPh>
    <phoneticPr fontId="1"/>
  </si>
  <si>
    <t>４．東京都及び公社事業の利用状況（補助金・助成金以外）</t>
    <rPh sb="2" eb="4">
      <t>トウキョウ</t>
    </rPh>
    <rPh sb="4" eb="5">
      <t>ト</t>
    </rPh>
    <rPh sb="5" eb="6">
      <t>オヨ</t>
    </rPh>
    <rPh sb="7" eb="9">
      <t>コウシャ</t>
    </rPh>
    <rPh sb="9" eb="11">
      <t>ジギョウ</t>
    </rPh>
    <rPh sb="12" eb="14">
      <t>リヨウ</t>
    </rPh>
    <rPh sb="14" eb="16">
      <t>ジョウキョウ</t>
    </rPh>
    <rPh sb="17" eb="20">
      <t>ホジョキン</t>
    </rPh>
    <rPh sb="21" eb="24">
      <t>ジョセイキン</t>
    </rPh>
    <rPh sb="24" eb="26">
      <t>イガイ</t>
    </rPh>
    <phoneticPr fontId="1"/>
  </si>
  <si>
    <t>（１）　交付を受けたことのある補助金・助成金（過去５年間）</t>
    <rPh sb="4" eb="6">
      <t>コウフ</t>
    </rPh>
    <rPh sb="7" eb="8">
      <t>ウ</t>
    </rPh>
    <rPh sb="15" eb="18">
      <t>ホジョキン</t>
    </rPh>
    <rPh sb="19" eb="21">
      <t>ジョセイ</t>
    </rPh>
    <rPh sb="21" eb="22">
      <t>キン</t>
    </rPh>
    <rPh sb="23" eb="25">
      <t>カコ</t>
    </rPh>
    <rPh sb="26" eb="28">
      <t>ネンカン</t>
    </rPh>
    <phoneticPr fontId="1"/>
  </si>
  <si>
    <t>（２）　実施中及び申請中又は申請予定の補助金・助成金</t>
    <rPh sb="4" eb="7">
      <t>ジッシチュウ</t>
    </rPh>
    <rPh sb="7" eb="8">
      <t>オヨ</t>
    </rPh>
    <rPh sb="9" eb="12">
      <t>シンセイチュウ</t>
    </rPh>
    <rPh sb="12" eb="13">
      <t>マタ</t>
    </rPh>
    <rPh sb="14" eb="16">
      <t>シンセイ</t>
    </rPh>
    <rPh sb="16" eb="18">
      <t>ヨテイ</t>
    </rPh>
    <rPh sb="19" eb="22">
      <t>ホジョキン</t>
    </rPh>
    <rPh sb="23" eb="25">
      <t>ジョセイ</t>
    </rPh>
    <rPh sb="25" eb="26">
      <t>キン</t>
    </rPh>
    <phoneticPr fontId="1"/>
  </si>
  <si>
    <t>５．東京都その他団体での受賞歴（世界発信コンペティション「製品・技術部門」等）</t>
    <rPh sb="2" eb="4">
      <t>トウキョウ</t>
    </rPh>
    <rPh sb="4" eb="5">
      <t>ト</t>
    </rPh>
    <rPh sb="7" eb="8">
      <t>ホカ</t>
    </rPh>
    <rPh sb="8" eb="10">
      <t>ダンタイ</t>
    </rPh>
    <rPh sb="12" eb="14">
      <t>ジュショウ</t>
    </rPh>
    <rPh sb="14" eb="15">
      <t>レキ</t>
    </rPh>
    <rPh sb="16" eb="18">
      <t>セカイ</t>
    </rPh>
    <rPh sb="18" eb="20">
      <t>ハッシン</t>
    </rPh>
    <rPh sb="29" eb="31">
      <t>セイヒン</t>
    </rPh>
    <rPh sb="32" eb="34">
      <t>ギジュツ</t>
    </rPh>
    <rPh sb="34" eb="36">
      <t>ブモン</t>
    </rPh>
    <rPh sb="37" eb="38">
      <t>トウ</t>
    </rPh>
    <phoneticPr fontId="1"/>
  </si>
  <si>
    <t>６．役員・株主名簿</t>
    <rPh sb="2" eb="4">
      <t>ヤクイン</t>
    </rPh>
    <rPh sb="5" eb="7">
      <t>カブヌシ</t>
    </rPh>
    <rPh sb="7" eb="9">
      <t>メイボ</t>
    </rPh>
    <phoneticPr fontId="1"/>
  </si>
  <si>
    <t>事業内容／
経歴・実績</t>
    <rPh sb="0" eb="2">
      <t>ジギョウ</t>
    </rPh>
    <rPh sb="2" eb="4">
      <t>ナイヨウ</t>
    </rPh>
    <phoneticPr fontId="5"/>
  </si>
  <si>
    <t>本助成事業の
テーマとの関連</t>
    <rPh sb="0" eb="1">
      <t>ホン</t>
    </rPh>
    <rPh sb="1" eb="3">
      <t>ジョセイ</t>
    </rPh>
    <rPh sb="3" eb="5">
      <t>ジギョウ</t>
    </rPh>
    <rPh sb="12" eb="14">
      <t>カンレン</t>
    </rPh>
    <phoneticPr fontId="1"/>
  </si>
  <si>
    <t>製品等の販売単価</t>
    <rPh sb="4" eb="6">
      <t>ハンバイ</t>
    </rPh>
    <rPh sb="6" eb="8">
      <t>タンカ</t>
    </rPh>
    <phoneticPr fontId="1"/>
  </si>
  <si>
    <t>（１）　申請テーマ</t>
    <rPh sb="4" eb="6">
      <t>シンセイ</t>
    </rPh>
    <phoneticPr fontId="10"/>
  </si>
  <si>
    <t>単価
（税抜）
(B)</t>
    <rPh sb="0" eb="1">
      <t>タン</t>
    </rPh>
    <rPh sb="1" eb="2">
      <t>カ</t>
    </rPh>
    <phoneticPr fontId="5"/>
  </si>
  <si>
    <t>助成対象経費
(A)×(B)</t>
    <phoneticPr fontId="5"/>
  </si>
  <si>
    <t>調達
方法</t>
    <rPh sb="0" eb="2">
      <t>チョウタツ</t>
    </rPh>
    <rPh sb="3" eb="5">
      <t>ホウホウ</t>
    </rPh>
    <phoneticPr fontId="1"/>
  </si>
  <si>
    <t>数量／
指導日数
(A)</t>
    <rPh sb="0" eb="2">
      <t>スウリョウ</t>
    </rPh>
    <rPh sb="4" eb="6">
      <t>シドウ</t>
    </rPh>
    <rPh sb="6" eb="8">
      <t>ニッスウ</t>
    </rPh>
    <phoneticPr fontId="1"/>
  </si>
  <si>
    <t>購入先事業者名</t>
    <rPh sb="0" eb="2">
      <t>コウニュウ</t>
    </rPh>
    <rPh sb="2" eb="3">
      <t>サキ</t>
    </rPh>
    <rPh sb="3" eb="5">
      <t>ジギョウ</t>
    </rPh>
    <rPh sb="5" eb="6">
      <t>シャ</t>
    </rPh>
    <rPh sb="6" eb="7">
      <t>メイ</t>
    </rPh>
    <phoneticPr fontId="5"/>
  </si>
  <si>
    <t>対象製品等</t>
    <rPh sb="0" eb="2">
      <t>タイショウ</t>
    </rPh>
    <rPh sb="2" eb="4">
      <t>セイヒン</t>
    </rPh>
    <rPh sb="4" eb="5">
      <t>トウ</t>
    </rPh>
    <phoneticPr fontId="1"/>
  </si>
  <si>
    <t>弁理士事務所
又は
権利所有事業者名</t>
    <rPh sb="0" eb="3">
      <t>ベンリシジム22</t>
    </rPh>
    <rPh sb="14" eb="16">
      <t>ジギョウ</t>
    </rPh>
    <rPh sb="16" eb="17">
      <t>シャ</t>
    </rPh>
    <phoneticPr fontId="1"/>
  </si>
  <si>
    <t>単価
（税抜）</t>
    <rPh sb="0" eb="1">
      <t>タン</t>
    </rPh>
    <rPh sb="1" eb="2">
      <t>カ</t>
    </rPh>
    <phoneticPr fontId="5"/>
  </si>
  <si>
    <t>合　計</t>
    <phoneticPr fontId="5"/>
  </si>
  <si>
    <t>所属・役職</t>
    <rPh sb="0" eb="1">
      <t>ショ</t>
    </rPh>
    <rPh sb="1" eb="2">
      <t>ゾク</t>
    </rPh>
    <rPh sb="3" eb="4">
      <t>ヤク</t>
    </rPh>
    <rPh sb="4" eb="5">
      <t>ショク</t>
    </rPh>
    <phoneticPr fontId="5"/>
  </si>
  <si>
    <t>従事時間
(A)</t>
    <rPh sb="0" eb="2">
      <t>ジュウジ</t>
    </rPh>
    <rPh sb="2" eb="4">
      <t>ジカン</t>
    </rPh>
    <phoneticPr fontId="5"/>
  </si>
  <si>
    <t>助成事業に
要する経費</t>
    <rPh sb="0" eb="2">
      <t>ジョセイ</t>
    </rPh>
    <rPh sb="2" eb="4">
      <t>ジギョウ</t>
    </rPh>
    <rPh sb="6" eb="7">
      <t>ヨウ</t>
    </rPh>
    <phoneticPr fontId="5"/>
  </si>
  <si>
    <t>部署・役職</t>
    <rPh sb="0" eb="1">
      <t>ブ</t>
    </rPh>
    <rPh sb="1" eb="2">
      <t>ショ</t>
    </rPh>
    <rPh sb="3" eb="5">
      <t>ヤクショク</t>
    </rPh>
    <phoneticPr fontId="1"/>
  </si>
  <si>
    <t>部署・役職</t>
    <phoneticPr fontId="1"/>
  </si>
  <si>
    <t>購入先又は
ﾘｰｽ･ﾚﾝﾀﾙ先
事業者名</t>
    <rPh sb="0" eb="2">
      <t>コウニュウ</t>
    </rPh>
    <rPh sb="2" eb="3">
      <t>サキ</t>
    </rPh>
    <rPh sb="3" eb="4">
      <t>マタ</t>
    </rPh>
    <rPh sb="16" eb="18">
      <t>ジギョウ</t>
    </rPh>
    <rPh sb="18" eb="19">
      <t>シャ</t>
    </rPh>
    <rPh sb="19" eb="20">
      <t>メイ</t>
    </rPh>
    <phoneticPr fontId="5"/>
  </si>
  <si>
    <t>助成対象経費
（税抜）
(A)×(B)</t>
    <phoneticPr fontId="5"/>
  </si>
  <si>
    <t>助成対象経費
（税抜）
(A)×(B）</t>
    <phoneticPr fontId="5"/>
  </si>
  <si>
    <t>助成対象経費
（税抜）</t>
    <phoneticPr fontId="5"/>
  </si>
  <si>
    <t>３．助成金交付申請額</t>
    <rPh sb="2" eb="5">
      <t>ジョセイキン</t>
    </rPh>
    <rPh sb="5" eb="7">
      <t>コウフ</t>
    </rPh>
    <rPh sb="7" eb="10">
      <t>シンセイガク</t>
    </rPh>
    <phoneticPr fontId="10"/>
  </si>
  <si>
    <t>４．助成事業完了予定日</t>
    <phoneticPr fontId="10"/>
  </si>
  <si>
    <t>組織形態
（基準日時点）</t>
    <rPh sb="0" eb="2">
      <t>ソシキ</t>
    </rPh>
    <rPh sb="2" eb="4">
      <t>ケイタイ</t>
    </rPh>
    <rPh sb="6" eb="9">
      <t>キジュンビ</t>
    </rPh>
    <rPh sb="9" eb="11">
      <t>ジテン</t>
    </rPh>
    <phoneticPr fontId="1"/>
  </si>
  <si>
    <t>E-mail</t>
    <phoneticPr fontId="1"/>
  </si>
  <si>
    <t>申請
年度</t>
    <rPh sb="0" eb="1">
      <t>サル</t>
    </rPh>
    <rPh sb="1" eb="2">
      <t>ショウ</t>
    </rPh>
    <rPh sb="3" eb="4">
      <t>ネン</t>
    </rPh>
    <rPh sb="4" eb="5">
      <t>ド</t>
    </rPh>
    <phoneticPr fontId="1"/>
  </si>
  <si>
    <t>年度</t>
    <rPh sb="0" eb="1">
      <t>ネン</t>
    </rPh>
    <rPh sb="1" eb="2">
      <t>ド</t>
    </rPh>
    <phoneticPr fontId="1"/>
  </si>
  <si>
    <t>(4) 産業財産権出願・導入費</t>
    <rPh sb="4" eb="6">
      <t>サンギョウ</t>
    </rPh>
    <rPh sb="6" eb="9">
      <t>ザイサンケン</t>
    </rPh>
    <rPh sb="9" eb="11">
      <t>シュツガン</t>
    </rPh>
    <rPh sb="12" eb="14">
      <t>ドウニュウ</t>
    </rPh>
    <rPh sb="14" eb="15">
      <t>ヒ</t>
    </rPh>
    <phoneticPr fontId="5"/>
  </si>
  <si>
    <t>(5) 直接人件費　【従事時間見積表】</t>
    <phoneticPr fontId="5"/>
  </si>
  <si>
    <t>「はい」と回答した場合</t>
    <phoneticPr fontId="1"/>
  </si>
  <si>
    <t>それはどのような権利か</t>
    <rPh sb="8" eb="10">
      <t>ケンリ</t>
    </rPh>
    <phoneticPr fontId="1"/>
  </si>
  <si>
    <t>「はい」と回答した場合</t>
    <rPh sb="5" eb="7">
      <t>カイトウ</t>
    </rPh>
    <rPh sb="9" eb="11">
      <t>バアイ</t>
    </rPh>
    <phoneticPr fontId="1"/>
  </si>
  <si>
    <t>（４）　本助成事業の成果を産業財産権として出願する予定</t>
    <rPh sb="4" eb="5">
      <t>ホン</t>
    </rPh>
    <rPh sb="5" eb="7">
      <t>ジョセイ</t>
    </rPh>
    <rPh sb="7" eb="9">
      <t>ジギョウ</t>
    </rPh>
    <rPh sb="10" eb="12">
      <t>セイカ</t>
    </rPh>
    <rPh sb="13" eb="15">
      <t>サンギョウ</t>
    </rPh>
    <rPh sb="15" eb="18">
      <t>ザイサンケン</t>
    </rPh>
    <rPh sb="21" eb="23">
      <t>シュツガン</t>
    </rPh>
    <rPh sb="25" eb="27">
      <t>ヨテイ</t>
    </rPh>
    <phoneticPr fontId="1"/>
  </si>
  <si>
    <t>（２） 本助成事業に必要な産業財産権を出願又は保有している</t>
    <rPh sb="4" eb="5">
      <t>ホン</t>
    </rPh>
    <rPh sb="5" eb="7">
      <t>ジョセイ</t>
    </rPh>
    <rPh sb="7" eb="9">
      <t>ジギョウ</t>
    </rPh>
    <rPh sb="10" eb="12">
      <t>ヒツヨウ</t>
    </rPh>
    <rPh sb="13" eb="15">
      <t>サンギョウ</t>
    </rPh>
    <rPh sb="15" eb="18">
      <t>ザイサンケン</t>
    </rPh>
    <rPh sb="19" eb="21">
      <t>シュツガン</t>
    </rPh>
    <rPh sb="21" eb="22">
      <t>マタ</t>
    </rPh>
    <rPh sb="23" eb="25">
      <t>ホユウ</t>
    </rPh>
    <phoneticPr fontId="1"/>
  </si>
  <si>
    <t>（３） 本助成事業において、他者が保有する産業財産権の実施許諾を受ける予定</t>
    <rPh sb="4" eb="5">
      <t>ホン</t>
    </rPh>
    <rPh sb="5" eb="7">
      <t>ジョセイ</t>
    </rPh>
    <rPh sb="7" eb="9">
      <t>ジギョウ</t>
    </rPh>
    <rPh sb="27" eb="29">
      <t>ジッシ</t>
    </rPh>
    <rPh sb="29" eb="31">
      <t>キョダク</t>
    </rPh>
    <rPh sb="35" eb="37">
      <t>ヨテイ</t>
    </rPh>
    <phoneticPr fontId="1"/>
  </si>
  <si>
    <r>
      <t>　※</t>
    </r>
    <r>
      <rPr>
        <u/>
        <sz val="10"/>
        <rFont val="ＭＳ Ｐゴシック"/>
        <family val="3"/>
        <charset val="128"/>
      </rPr>
      <t>既存機械装置等の改良や修繕等、生産・量産用の機械装置等に係る経費は助成対象外</t>
    </r>
    <r>
      <rPr>
        <sz val="10"/>
        <rFont val="ＭＳ Ｐゴシック"/>
        <family val="3"/>
        <charset val="128"/>
      </rPr>
      <t>となります。</t>
    </r>
    <rPh sb="2" eb="4">
      <t>キゾン</t>
    </rPh>
    <rPh sb="4" eb="6">
      <t>キカイ</t>
    </rPh>
    <rPh sb="6" eb="8">
      <t>ソウチ</t>
    </rPh>
    <rPh sb="8" eb="9">
      <t>トウ</t>
    </rPh>
    <rPh sb="10" eb="12">
      <t>カイリョウ</t>
    </rPh>
    <rPh sb="13" eb="15">
      <t>シュウゼン</t>
    </rPh>
    <rPh sb="15" eb="16">
      <t>トウ</t>
    </rPh>
    <rPh sb="30" eb="31">
      <t>カカワ</t>
    </rPh>
    <rPh sb="32" eb="34">
      <t>ケイヒ</t>
    </rPh>
    <rPh sb="35" eb="37">
      <t>ジョセイ</t>
    </rPh>
    <rPh sb="37" eb="40">
      <t>タイショウガイ</t>
    </rPh>
    <phoneticPr fontId="5"/>
  </si>
  <si>
    <r>
      <t>　※</t>
    </r>
    <r>
      <rPr>
        <u/>
        <sz val="10"/>
        <rFont val="ＭＳ Ｐゴシック"/>
        <family val="3"/>
        <charset val="128"/>
      </rPr>
      <t>出願に関する先行調査、審査請求、登録に係る経費は助成対象外</t>
    </r>
    <r>
      <rPr>
        <sz val="10"/>
        <rFont val="ＭＳ Ｐゴシック"/>
        <family val="3"/>
        <charset val="128"/>
      </rPr>
      <t>となります。</t>
    </r>
    <rPh sb="2" eb="4">
      <t>シュツガン</t>
    </rPh>
    <rPh sb="5" eb="6">
      <t>カン</t>
    </rPh>
    <rPh sb="8" eb="10">
      <t>センコウ</t>
    </rPh>
    <rPh sb="10" eb="12">
      <t>チョウサ</t>
    </rPh>
    <rPh sb="13" eb="15">
      <t>シンサ</t>
    </rPh>
    <rPh sb="15" eb="17">
      <t>セイキュウ</t>
    </rPh>
    <rPh sb="18" eb="20">
      <t>トウロク</t>
    </rPh>
    <rPh sb="21" eb="22">
      <t>カカワ</t>
    </rPh>
    <rPh sb="23" eb="25">
      <t>ケイヒ</t>
    </rPh>
    <rPh sb="26" eb="28">
      <t>ジョセイ</t>
    </rPh>
    <rPh sb="28" eb="31">
      <t>タイショウガイ</t>
    </rPh>
    <phoneticPr fontId="1"/>
  </si>
  <si>
    <t>規　　格
（ﾒｰｶｰ、
型番等）</t>
    <rPh sb="0" eb="1">
      <t>タダシ</t>
    </rPh>
    <rPh sb="3" eb="4">
      <t>カク</t>
    </rPh>
    <rPh sb="12" eb="14">
      <t>カタバン</t>
    </rPh>
    <rPh sb="14" eb="15">
      <t>トウ</t>
    </rPh>
    <phoneticPr fontId="5"/>
  </si>
  <si>
    <t>上記購入先は、自社と資本関係、役員又は従業員の兼務、自社の代表者３親等以内の親族による経営ではない</t>
    <rPh sb="17" eb="18">
      <t>マタ</t>
    </rPh>
    <phoneticPr fontId="1"/>
  </si>
  <si>
    <t>事業者名</t>
    <rPh sb="0" eb="2">
      <t>ジギョウ</t>
    </rPh>
    <rPh sb="2" eb="3">
      <t>シャ</t>
    </rPh>
    <rPh sb="3" eb="4">
      <t>メイ</t>
    </rPh>
    <phoneticPr fontId="5"/>
  </si>
  <si>
    <t>１者目</t>
    <rPh sb="1" eb="2">
      <t>シャ</t>
    </rPh>
    <rPh sb="2" eb="3">
      <t>メ</t>
    </rPh>
    <phoneticPr fontId="5"/>
  </si>
  <si>
    <t>２者目</t>
    <rPh sb="1" eb="2">
      <t>シャ</t>
    </rPh>
    <rPh sb="2" eb="3">
      <t>メ</t>
    </rPh>
    <phoneticPr fontId="5"/>
  </si>
  <si>
    <t>２者入手困難な理由</t>
    <rPh sb="1" eb="2">
      <t>シャ</t>
    </rPh>
    <rPh sb="2" eb="4">
      <t>ニュウシュ</t>
    </rPh>
    <rPh sb="4" eb="6">
      <t>コンナン</t>
    </rPh>
    <rPh sb="7" eb="9">
      <t>リユウ</t>
    </rPh>
    <phoneticPr fontId="5"/>
  </si>
  <si>
    <t>設置場所所在地</t>
    <rPh sb="4" eb="7">
      <t>ショザイチ</t>
    </rPh>
    <phoneticPr fontId="5"/>
  </si>
  <si>
    <t>購入が必要な理由
（リース・レンタルしない理由）</t>
    <rPh sb="0" eb="2">
      <t>コウニュウ</t>
    </rPh>
    <rPh sb="3" eb="5">
      <t>ヒツヨウ</t>
    </rPh>
    <rPh sb="6" eb="8">
      <t>リユウ</t>
    </rPh>
    <rPh sb="21" eb="23">
      <t>リユウ</t>
    </rPh>
    <phoneticPr fontId="5"/>
  </si>
  <si>
    <t>　表が足りない場合は、枠を追加せず、本ページを複製してください。</t>
    <rPh sb="1" eb="2">
      <t>ヒョウ</t>
    </rPh>
    <rPh sb="3" eb="4">
      <t>タ</t>
    </rPh>
    <rPh sb="7" eb="9">
      <t>バアイ</t>
    </rPh>
    <rPh sb="11" eb="12">
      <t>ワク</t>
    </rPh>
    <rPh sb="13" eb="15">
      <t>ツイカ</t>
    </rPh>
    <rPh sb="18" eb="19">
      <t>ホン</t>
    </rPh>
    <rPh sb="23" eb="25">
      <t>フクセイ</t>
    </rPh>
    <phoneticPr fontId="5"/>
  </si>
  <si>
    <t>１者目</t>
    <rPh sb="1" eb="2">
      <t>シャ</t>
    </rPh>
    <rPh sb="2" eb="3">
      <t>メ</t>
    </rPh>
    <phoneticPr fontId="1"/>
  </si>
  <si>
    <t>２者目</t>
    <rPh sb="1" eb="2">
      <t>シャ</t>
    </rPh>
    <rPh sb="2" eb="3">
      <t>メ</t>
    </rPh>
    <phoneticPr fontId="1"/>
  </si>
  <si>
    <t>２者入手
困難な
理由</t>
    <rPh sb="1" eb="2">
      <t>シャ</t>
    </rPh>
    <rPh sb="2" eb="4">
      <t>ニュウシュ</t>
    </rPh>
    <rPh sb="5" eb="7">
      <t>コンナン</t>
    </rPh>
    <rPh sb="9" eb="11">
      <t>リユウ</t>
    </rPh>
    <phoneticPr fontId="1"/>
  </si>
  <si>
    <r>
      <t>　また、</t>
    </r>
    <r>
      <rPr>
        <b/>
        <u/>
        <sz val="10"/>
        <color theme="1"/>
        <rFont val="ＭＳ Ｐゴシック"/>
        <family val="3"/>
        <charset val="128"/>
      </rPr>
      <t>１件あたりの単価が税抜100万円以上の購入品</t>
    </r>
    <r>
      <rPr>
        <u/>
        <sz val="10"/>
        <color theme="1"/>
        <rFont val="ＭＳ Ｐゴシック"/>
        <family val="3"/>
        <charset val="128"/>
      </rPr>
      <t>の場合は、</t>
    </r>
    <r>
      <rPr>
        <b/>
        <u/>
        <sz val="10"/>
        <color theme="1"/>
        <rFont val="ＭＳ Ｐゴシック"/>
        <family val="3"/>
        <charset val="128"/>
      </rPr>
      <t>原則２者以上の見積書</t>
    </r>
    <r>
      <rPr>
        <u/>
        <sz val="10"/>
        <color theme="1"/>
        <rFont val="ＭＳ Ｐゴシック"/>
        <family val="3"/>
        <charset val="128"/>
      </rPr>
      <t>を提出してください。</t>
    </r>
    <rPh sb="27" eb="29">
      <t>バアイ</t>
    </rPh>
    <rPh sb="42" eb="44">
      <t>テイシュツ</t>
    </rPh>
    <phoneticPr fontId="5"/>
  </si>
  <si>
    <r>
      <t>　また、</t>
    </r>
    <r>
      <rPr>
        <b/>
        <u/>
        <sz val="10"/>
        <color theme="1"/>
        <rFont val="ＭＳ Ｐゴシック"/>
        <family val="3"/>
        <charset val="128"/>
      </rPr>
      <t>１件あたりの単価が税抜100万円以上</t>
    </r>
    <r>
      <rPr>
        <u/>
        <sz val="10"/>
        <color theme="1"/>
        <rFont val="ＭＳ Ｐゴシック"/>
        <family val="3"/>
        <charset val="128"/>
      </rPr>
      <t>の場合は、</t>
    </r>
    <r>
      <rPr>
        <b/>
        <u/>
        <sz val="10"/>
        <color theme="1"/>
        <rFont val="ＭＳ Ｐゴシック"/>
        <family val="3"/>
        <charset val="128"/>
      </rPr>
      <t>原則２者以上の見積書</t>
    </r>
    <r>
      <rPr>
        <u/>
        <sz val="10"/>
        <color theme="1"/>
        <rFont val="ＭＳ Ｐゴシック"/>
        <family val="3"/>
        <charset val="128"/>
      </rPr>
      <t>を提出してください。</t>
    </r>
    <rPh sb="38" eb="40">
      <t>テイシュツ</t>
    </rPh>
    <phoneticPr fontId="5"/>
  </si>
  <si>
    <t>上記委託・外注先は、自社と資本関係、役員又は従業員の兼務、自社の代表者３親等以内の親族による経営ではない</t>
    <rPh sb="2" eb="4">
      <t>イタク</t>
    </rPh>
    <rPh sb="5" eb="7">
      <t>ガイチュウ</t>
    </rPh>
    <phoneticPr fontId="1"/>
  </si>
  <si>
    <t>所在地／住所</t>
    <rPh sb="0" eb="1">
      <t>ショ</t>
    </rPh>
    <rPh sb="1" eb="2">
      <t>ザイ</t>
    </rPh>
    <rPh sb="2" eb="3">
      <t>チ</t>
    </rPh>
    <rPh sb="4" eb="6">
      <t>ジュウショ</t>
    </rPh>
    <phoneticPr fontId="5"/>
  </si>
  <si>
    <t>代表者名／専門家氏名</t>
    <rPh sb="0" eb="3">
      <t>ダイヒョウシャ</t>
    </rPh>
    <rPh sb="3" eb="4">
      <t>メイ</t>
    </rPh>
    <rPh sb="5" eb="8">
      <t>センモンカ</t>
    </rPh>
    <rPh sb="8" eb="10">
      <t>シメイ</t>
    </rPh>
    <phoneticPr fontId="5"/>
  </si>
  <si>
    <t>担当者名</t>
    <rPh sb="0" eb="2">
      <t>タントウ</t>
    </rPh>
    <rPh sb="2" eb="3">
      <t>シャ</t>
    </rPh>
    <rPh sb="3" eb="4">
      <t>メイ</t>
    </rPh>
    <phoneticPr fontId="1"/>
  </si>
  <si>
    <t>事業者名／専門家所属</t>
    <rPh sb="8" eb="10">
      <t>ショゾク</t>
    </rPh>
    <phoneticPr fontId="1"/>
  </si>
  <si>
    <t>納品予定物、成果物</t>
    <rPh sb="0" eb="2">
      <t>ノウヒン</t>
    </rPh>
    <rPh sb="2" eb="4">
      <t>ヨテイ</t>
    </rPh>
    <rPh sb="4" eb="5">
      <t>ブツ</t>
    </rPh>
    <rPh sb="6" eb="9">
      <t>セイカブツ</t>
    </rPh>
    <phoneticPr fontId="5"/>
  </si>
  <si>
    <t>選定理由／
専門家指導が必要な理由</t>
    <rPh sb="0" eb="2">
      <t>センテイ</t>
    </rPh>
    <rPh sb="2" eb="4">
      <t>リユウ</t>
    </rPh>
    <rPh sb="6" eb="9">
      <t>センモンカ</t>
    </rPh>
    <rPh sb="9" eb="11">
      <t>シドウ</t>
    </rPh>
    <rPh sb="12" eb="14">
      <t>ヒツヨウ</t>
    </rPh>
    <rPh sb="15" eb="17">
      <t>リユウ</t>
    </rPh>
    <phoneticPr fontId="5"/>
  </si>
  <si>
    <t>（和暦）令和</t>
    <rPh sb="4" eb="6">
      <t>レイワ</t>
    </rPh>
    <phoneticPr fontId="5"/>
  </si>
  <si>
    <t>（和暦）令和</t>
    <rPh sb="1" eb="3">
      <t>ワレキ</t>
    </rPh>
    <rPh sb="4" eb="6">
      <t>レイワ</t>
    </rPh>
    <phoneticPr fontId="1"/>
  </si>
  <si>
    <t>月</t>
  </si>
  <si>
    <t>令和</t>
    <rPh sb="0" eb="2">
      <t>レイワ</t>
    </rPh>
    <phoneticPr fontId="1"/>
  </si>
  <si>
    <t>７．助成事業の計画</t>
    <rPh sb="2" eb="4">
      <t>ジョセイ</t>
    </rPh>
    <rPh sb="4" eb="6">
      <t>ジギョウ</t>
    </rPh>
    <rPh sb="7" eb="9">
      <t>ケイカク</t>
    </rPh>
    <phoneticPr fontId="10"/>
  </si>
  <si>
    <t>14．資金計画</t>
    <rPh sb="3" eb="5">
      <t>シキン</t>
    </rPh>
    <phoneticPr fontId="5"/>
  </si>
  <si>
    <t>15．資金支出明細</t>
    <rPh sb="3" eb="5">
      <t>シキン</t>
    </rPh>
    <rPh sb="5" eb="7">
      <t>シシュツ</t>
    </rPh>
    <rPh sb="7" eb="9">
      <t>メイサイ</t>
    </rPh>
    <phoneticPr fontId="10"/>
  </si>
  <si>
    <r>
      <t>見積金額</t>
    </r>
    <r>
      <rPr>
        <sz val="9"/>
        <color theme="1"/>
        <rFont val="ＭＳ Ｐゴシック"/>
        <family val="3"/>
        <charset val="128"/>
      </rPr>
      <t xml:space="preserve">
（</t>
    </r>
    <r>
      <rPr>
        <b/>
        <u/>
        <sz val="9"/>
        <color theme="1"/>
        <rFont val="ＭＳ Ｐゴシック"/>
        <family val="3"/>
        <charset val="128"/>
      </rPr>
      <t>１件あたりの単価が税抜100万円以上</t>
    </r>
    <r>
      <rPr>
        <u/>
        <sz val="9"/>
        <color theme="1"/>
        <rFont val="ＭＳ Ｐゴシック"/>
        <family val="3"/>
        <charset val="128"/>
      </rPr>
      <t>の場合は</t>
    </r>
    <r>
      <rPr>
        <b/>
        <u/>
        <sz val="9"/>
        <color theme="1"/>
        <rFont val="ＭＳ Ｐゴシック"/>
        <family val="3"/>
        <charset val="128"/>
      </rPr>
      <t>原則２者以上</t>
    </r>
    <r>
      <rPr>
        <sz val="9"/>
        <color theme="1"/>
        <rFont val="ＭＳ Ｐゴシック"/>
        <family val="3"/>
        <charset val="128"/>
      </rPr>
      <t>）</t>
    </r>
    <rPh sb="0" eb="2">
      <t>ミツモリ</t>
    </rPh>
    <rPh sb="2" eb="4">
      <t>キンガク</t>
    </rPh>
    <phoneticPr fontId="5"/>
  </si>
  <si>
    <t>(大企業からの出資</t>
    <rPh sb="1" eb="4">
      <t>ダイキギョウ</t>
    </rPh>
    <rPh sb="7" eb="9">
      <t>シュッシ</t>
    </rPh>
    <phoneticPr fontId="1"/>
  </si>
  <si>
    <t>円)</t>
    <rPh sb="0" eb="1">
      <t>エン</t>
    </rPh>
    <phoneticPr fontId="1"/>
  </si>
  <si>
    <t>ＵＲＬ</t>
    <phoneticPr fontId="1"/>
  </si>
  <si>
    <t>ＴＥＬ</t>
    <phoneticPr fontId="1"/>
  </si>
  <si>
    <t>業績</t>
    <rPh sb="0" eb="2">
      <t>ギョウセキ</t>
    </rPh>
    <phoneticPr fontId="1"/>
  </si>
  <si>
    <t>Ｃ【製品改良及び規格適合・認証取得】</t>
  </si>
  <si>
    <t>06総合工事業</t>
    <rPh sb="2" eb="4">
      <t>ソウゴウ</t>
    </rPh>
    <rPh sb="4" eb="7">
      <t>コウジギョウ</t>
    </rPh>
    <phoneticPr fontId="1"/>
  </si>
  <si>
    <t>19ゴム製品製造業</t>
    <rPh sb="4" eb="9">
      <t>セイヒンセイゾウギョウ</t>
    </rPh>
    <phoneticPr fontId="1"/>
  </si>
  <si>
    <t>55その他の卸売業</t>
    <rPh sb="4" eb="5">
      <t>タ</t>
    </rPh>
    <rPh sb="6" eb="9">
      <t>オロシウリギョウ</t>
    </rPh>
    <phoneticPr fontId="1"/>
  </si>
  <si>
    <t>56各種商品小売業</t>
    <rPh sb="2" eb="4">
      <t>カクシュ</t>
    </rPh>
    <rPh sb="4" eb="6">
      <t>ショウヒン</t>
    </rPh>
    <rPh sb="6" eb="9">
      <t>コウリギョウ</t>
    </rPh>
    <phoneticPr fontId="1"/>
  </si>
  <si>
    <t>57織物・衣服・身の回り品小売業</t>
    <rPh sb="2" eb="4">
      <t>オリモノ</t>
    </rPh>
    <rPh sb="5" eb="7">
      <t>イフク</t>
    </rPh>
    <rPh sb="8" eb="9">
      <t>ミ</t>
    </rPh>
    <rPh sb="10" eb="11">
      <t>マワ</t>
    </rPh>
    <rPh sb="12" eb="13">
      <t>ヒン</t>
    </rPh>
    <rPh sb="13" eb="16">
      <t>コウリギョウ</t>
    </rPh>
    <phoneticPr fontId="1"/>
  </si>
  <si>
    <t>58飲食料品小売業</t>
    <rPh sb="2" eb="4">
      <t>インショク</t>
    </rPh>
    <rPh sb="4" eb="5">
      <t>リョウ</t>
    </rPh>
    <rPh sb="5" eb="6">
      <t>ヒン</t>
    </rPh>
    <rPh sb="6" eb="9">
      <t>コウリギョウ</t>
    </rPh>
    <phoneticPr fontId="1"/>
  </si>
  <si>
    <t>59機械器具小売業</t>
    <rPh sb="2" eb="6">
      <t>キカイキグ</t>
    </rPh>
    <rPh sb="6" eb="9">
      <t>コウリギョウ</t>
    </rPh>
    <phoneticPr fontId="1"/>
  </si>
  <si>
    <t>60その他小売業</t>
    <rPh sb="4" eb="5">
      <t>タ</t>
    </rPh>
    <rPh sb="5" eb="8">
      <t>コウリギョウ</t>
    </rPh>
    <phoneticPr fontId="1"/>
  </si>
  <si>
    <t>61無店舗小売業</t>
    <rPh sb="2" eb="5">
      <t>ムテンポ</t>
    </rPh>
    <rPh sb="5" eb="8">
      <t>コウリギョウ</t>
    </rPh>
    <phoneticPr fontId="1"/>
  </si>
  <si>
    <t>達成目標の確認方法</t>
    <rPh sb="0" eb="2">
      <t>タッセイ</t>
    </rPh>
    <rPh sb="2" eb="4">
      <t>モクヒョウ</t>
    </rPh>
    <rPh sb="5" eb="7">
      <t>カクニン</t>
    </rPh>
    <rPh sb="7" eb="9">
      <t>ホウホウ</t>
    </rPh>
    <phoneticPr fontId="10"/>
  </si>
  <si>
    <t>改良の概要</t>
    <phoneticPr fontId="1"/>
  </si>
  <si>
    <t>数量
単位</t>
    <rPh sb="0" eb="2">
      <t>スウリョウ</t>
    </rPh>
    <rPh sb="3" eb="5">
      <t>タンイ</t>
    </rPh>
    <phoneticPr fontId="1"/>
  </si>
  <si>
    <t>従事内容</t>
    <rPh sb="0" eb="2">
      <t>ジュウジ</t>
    </rPh>
    <rPh sb="2" eb="4">
      <t>ナイヨウ</t>
    </rPh>
    <phoneticPr fontId="5"/>
  </si>
  <si>
    <t>役職／申請事業者
との関係又は職業</t>
    <phoneticPr fontId="1"/>
  </si>
  <si>
    <t>数量
(A)</t>
    <rPh sb="0" eb="2">
      <t>スウリョウマタ2</t>
    </rPh>
    <phoneticPr fontId="1"/>
  </si>
  <si>
    <t>ﾘｰｽ・
ﾚﾝﾀﾙ
月数</t>
    <phoneticPr fontId="1"/>
  </si>
  <si>
    <t>助成対象
経費
（税抜）
(A)×(B）</t>
    <phoneticPr fontId="5"/>
  </si>
  <si>
    <r>
      <rPr>
        <u/>
        <sz val="11"/>
        <rFont val="ＭＳ Ｐゴシック"/>
        <family val="3"/>
        <charset val="128"/>
      </rPr>
      <t>改良前</t>
    </r>
    <r>
      <rPr>
        <sz val="11"/>
        <rFont val="ＭＳ Ｐゴシック"/>
        <family val="3"/>
        <charset val="128"/>
      </rPr>
      <t>製品等の仕様</t>
    </r>
    <rPh sb="5" eb="6">
      <t>トウ</t>
    </rPh>
    <rPh sb="7" eb="9">
      <t>シヨウ</t>
    </rPh>
    <phoneticPr fontId="1"/>
  </si>
  <si>
    <r>
      <t>改良後</t>
    </r>
    <r>
      <rPr>
        <sz val="11"/>
        <color theme="1"/>
        <rFont val="ＭＳ Ｐゴシック"/>
        <family val="3"/>
        <charset val="128"/>
      </rPr>
      <t>製品等の仕様＝</t>
    </r>
    <r>
      <rPr>
        <b/>
        <u/>
        <sz val="11"/>
        <color theme="1"/>
        <rFont val="ＭＳ Ｐゴシック"/>
        <family val="3"/>
        <charset val="128"/>
      </rPr>
      <t>達成目標</t>
    </r>
    <rPh sb="0" eb="2">
      <t>カイリョウ</t>
    </rPh>
    <rPh sb="2" eb="3">
      <t>ゴ</t>
    </rPh>
    <rPh sb="7" eb="9">
      <t>シヨウ</t>
    </rPh>
    <phoneticPr fontId="10"/>
  </si>
  <si>
    <t>小売業、飲食業：資本金５千万円以下又は従業員50人以下</t>
    <rPh sb="4" eb="7">
      <t>インショクギョウ</t>
    </rPh>
    <phoneticPr fontId="1"/>
  </si>
  <si>
    <t>製造業、その他業種：資本金３億円以下又は従業員300人以下</t>
    <phoneticPr fontId="1"/>
  </si>
  <si>
    <t>　※リース・レンタルの場合は、（助成対象期間内のリース月数×月額リース料＝）リース・レンタル料合計を計上してください。</t>
    <rPh sb="18" eb="20">
      <t>タイショウ</t>
    </rPh>
    <rPh sb="46" eb="47">
      <t>リョウ</t>
    </rPh>
    <rPh sb="47" eb="49">
      <t>ゴウケイ</t>
    </rPh>
    <phoneticPr fontId="1"/>
  </si>
  <si>
    <t>13．専門用語の解説</t>
    <rPh sb="3" eb="5">
      <t>センモン</t>
    </rPh>
    <phoneticPr fontId="10"/>
  </si>
  <si>
    <t>表紙</t>
    <rPh sb="0" eb="2">
      <t>ヒョウシ</t>
    </rPh>
    <phoneticPr fontId="1"/>
  </si>
  <si>
    <t>実施計画</t>
    <phoneticPr fontId="1"/>
  </si>
  <si>
    <t>頁</t>
    <rPh sb="0" eb="1">
      <t>ページ</t>
    </rPh>
    <phoneticPr fontId="1"/>
  </si>
  <si>
    <t>確認</t>
    <rPh sb="0" eb="2">
      <t>カクニン</t>
    </rPh>
    <phoneticPr fontId="1"/>
  </si>
  <si>
    <t>※必要箇所は過不足なく記入してください。</t>
    <phoneticPr fontId="1"/>
  </si>
  <si>
    <t>※文字が見えるよう、行・列を調節してください。</t>
    <phoneticPr fontId="1"/>
  </si>
  <si>
    <t>※青いセルは自動転記されますので直接記入不要です。</t>
    <phoneticPr fontId="1"/>
  </si>
  <si>
    <t>※様式の変更はしないでください。</t>
    <rPh sb="1" eb="3">
      <t>ヨウシキ</t>
    </rPh>
    <phoneticPr fontId="1"/>
  </si>
  <si>
    <t>【注意事項】</t>
    <rPh sb="1" eb="3">
      <t>チュウイ</t>
    </rPh>
    <rPh sb="3" eb="5">
      <t>ジコウ</t>
    </rPh>
    <phoneticPr fontId="1"/>
  </si>
  <si>
    <r>
      <t>※A４用紙に</t>
    </r>
    <r>
      <rPr>
        <b/>
        <u/>
        <sz val="11"/>
        <color rgb="FFFF0000"/>
        <rFont val="ＭＳ Ｐゴシック"/>
        <family val="3"/>
        <charset val="128"/>
      </rPr>
      <t>片面で印刷</t>
    </r>
    <r>
      <rPr>
        <b/>
        <sz val="11"/>
        <color rgb="FFFF0000"/>
        <rFont val="ＭＳ Ｐゴシック"/>
        <family val="3"/>
        <charset val="128"/>
      </rPr>
      <t>してください（</t>
    </r>
    <r>
      <rPr>
        <b/>
        <u/>
        <sz val="11"/>
        <color rgb="FFFF0000"/>
        <rFont val="ＭＳ Ｐゴシック"/>
        <family val="3"/>
        <charset val="128"/>
      </rPr>
      <t>両面印刷不可</t>
    </r>
    <r>
      <rPr>
        <b/>
        <sz val="11"/>
        <color rgb="FFFF0000"/>
        <rFont val="ＭＳ Ｐゴシック"/>
        <family val="3"/>
        <charset val="128"/>
      </rPr>
      <t>）。</t>
    </r>
    <r>
      <rPr>
        <b/>
        <u/>
        <sz val="11"/>
        <color rgb="FFFF0000"/>
        <rFont val="ＭＳ Ｐゴシック"/>
        <family val="3"/>
        <charset val="128"/>
      </rPr>
      <t>白黒コピーでも判別できるもの</t>
    </r>
    <r>
      <rPr>
        <b/>
        <sz val="11"/>
        <color rgb="FFFF0000"/>
        <rFont val="ＭＳ Ｐゴシック"/>
        <family val="3"/>
        <charset val="128"/>
      </rPr>
      <t>にしてください。</t>
    </r>
    <rPh sb="3" eb="5">
      <t>ヨウシ</t>
    </rPh>
    <rPh sb="6" eb="8">
      <t>カタメン</t>
    </rPh>
    <rPh sb="9" eb="11">
      <t>インサツ</t>
    </rPh>
    <rPh sb="18" eb="20">
      <t>リョウメン</t>
    </rPh>
    <rPh sb="20" eb="22">
      <t>インサツ</t>
    </rPh>
    <rPh sb="22" eb="24">
      <t>フカ</t>
    </rPh>
    <rPh sb="26" eb="28">
      <t>シロクロ</t>
    </rPh>
    <rPh sb="33" eb="35">
      <t>ハンベツ</t>
    </rPh>
    <phoneticPr fontId="1"/>
  </si>
  <si>
    <t>構　　成</t>
    <rPh sb="0" eb="1">
      <t>カマエ</t>
    </rPh>
    <rPh sb="3" eb="4">
      <t>シゲル</t>
    </rPh>
    <phoneticPr fontId="1"/>
  </si>
  <si>
    <r>
      <t>※ステープル留めやファイリングをせずに、</t>
    </r>
    <r>
      <rPr>
        <b/>
        <u/>
        <sz val="11"/>
        <color rgb="FFFF0000"/>
        <rFont val="ＭＳ Ｐゴシック"/>
        <family val="3"/>
        <charset val="128"/>
      </rPr>
      <t>クリップ留め</t>
    </r>
    <r>
      <rPr>
        <b/>
        <sz val="11"/>
        <color rgb="FFFF0000"/>
        <rFont val="ＭＳ Ｐゴシック"/>
        <family val="3"/>
        <charset val="128"/>
      </rPr>
      <t>にしてください。</t>
    </r>
    <rPh sb="6" eb="7">
      <t>ト</t>
    </rPh>
    <rPh sb="24" eb="25">
      <t>ト</t>
    </rPh>
    <phoneticPr fontId="1"/>
  </si>
  <si>
    <t>「役員・株主名簿」が「履歴事項全部証明書」又は「確定申告書 別表二」と異なる理由</t>
    <rPh sb="6" eb="8">
      <t>メイボ</t>
    </rPh>
    <rPh sb="32" eb="33">
      <t>２</t>
    </rPh>
    <phoneticPr fontId="1"/>
  </si>
  <si>
    <t>８．実施体制</t>
    <rPh sb="2" eb="4">
      <t>ジッシ</t>
    </rPh>
    <rPh sb="4" eb="6">
      <t>タイセイ</t>
    </rPh>
    <phoneticPr fontId="10"/>
  </si>
  <si>
    <t>直近売上高</t>
    <rPh sb="0" eb="2">
      <t>チョッキン</t>
    </rPh>
    <phoneticPr fontId="1"/>
  </si>
  <si>
    <t>10．市場性</t>
    <rPh sb="3" eb="5">
      <t>シジョウ</t>
    </rPh>
    <rPh sb="5" eb="6">
      <t>セイ</t>
    </rPh>
    <phoneticPr fontId="10"/>
  </si>
  <si>
    <t>11．産業財産権（特許権、実用新案権、意匠権、商標権）</t>
    <rPh sb="3" eb="5">
      <t>サンギョウ</t>
    </rPh>
    <rPh sb="5" eb="8">
      <t>ザイサンケン</t>
    </rPh>
    <rPh sb="9" eb="12">
      <t>トッキョケン</t>
    </rPh>
    <rPh sb="13" eb="15">
      <t>ジツヨウ</t>
    </rPh>
    <rPh sb="15" eb="17">
      <t>シンアン</t>
    </rPh>
    <rPh sb="17" eb="18">
      <t>ケン</t>
    </rPh>
    <rPh sb="19" eb="22">
      <t>イショウケン</t>
    </rPh>
    <rPh sb="23" eb="26">
      <t>ショウヒョウケン</t>
    </rPh>
    <phoneticPr fontId="1"/>
  </si>
  <si>
    <t>（公開番号又は登録番号等　　　　　　　　　　　）</t>
    <rPh sb="1" eb="3">
      <t>コウカイ</t>
    </rPh>
    <rPh sb="3" eb="5">
      <t>バンゴウ</t>
    </rPh>
    <rPh sb="5" eb="6">
      <t>マタ</t>
    </rPh>
    <rPh sb="7" eb="9">
      <t>トウロク</t>
    </rPh>
    <rPh sb="9" eb="11">
      <t>バンゴウ</t>
    </rPh>
    <rPh sb="11" eb="12">
      <t>トウ</t>
    </rPh>
    <phoneticPr fontId="1"/>
  </si>
  <si>
    <t>12．本助成事業遂行にあたっての法令遵守、環境配慮、安全性確保への取組み</t>
    <rPh sb="3" eb="4">
      <t>ホン</t>
    </rPh>
    <rPh sb="4" eb="6">
      <t>ジョセイ</t>
    </rPh>
    <rPh sb="6" eb="8">
      <t>ジギョウ</t>
    </rPh>
    <rPh sb="8" eb="10">
      <t>スイコウ</t>
    </rPh>
    <rPh sb="16" eb="18">
      <t>ホウレイ</t>
    </rPh>
    <rPh sb="18" eb="20">
      <t>ジュンシュ</t>
    </rPh>
    <rPh sb="21" eb="23">
      <t>カンキョウ</t>
    </rPh>
    <rPh sb="23" eb="25">
      <t>ハイリョ</t>
    </rPh>
    <rPh sb="26" eb="29">
      <t>アンゼンセイ</t>
    </rPh>
    <rPh sb="29" eb="31">
      <t>カクホ</t>
    </rPh>
    <rPh sb="33" eb="35">
      <t>トリク</t>
    </rPh>
    <phoneticPr fontId="10"/>
  </si>
  <si>
    <t>８．実施体制</t>
    <phoneticPr fontId="10"/>
  </si>
  <si>
    <t>購入単価
又は
ﾘｰｽ･ﾚﾝﾀﾙ料
合計（税抜）
(B)</t>
    <rPh sb="0" eb="2">
      <t>コウニュウ</t>
    </rPh>
    <rPh sb="2" eb="4">
      <t>タンカ</t>
    </rPh>
    <rPh sb="5" eb="6">
      <t>マタ</t>
    </rPh>
    <rPh sb="16" eb="17">
      <t>リョウ</t>
    </rPh>
    <rPh sb="18" eb="20">
      <t>ゴウケイ</t>
    </rPh>
    <rPh sb="21" eb="23">
      <t>ゼイヌキ</t>
    </rPh>
    <phoneticPr fontId="1"/>
  </si>
  <si>
    <t>主要取引先の
事業者名と売上高
(上位３位)</t>
    <rPh sb="0" eb="1">
      <t>オモ</t>
    </rPh>
    <rPh sb="1" eb="2">
      <t>ヨウ</t>
    </rPh>
    <rPh sb="2" eb="3">
      <t>トリ</t>
    </rPh>
    <rPh sb="3" eb="4">
      <t>イン</t>
    </rPh>
    <rPh sb="4" eb="5">
      <t>サキ</t>
    </rPh>
    <rPh sb="7" eb="9">
      <t>ジギョウ</t>
    </rPh>
    <rPh sb="9" eb="10">
      <t>シャ</t>
    </rPh>
    <rPh sb="10" eb="11">
      <t>メイ</t>
    </rPh>
    <rPh sb="12" eb="14">
      <t>ウリアゲ</t>
    </rPh>
    <rPh sb="14" eb="15">
      <t>ダカ</t>
    </rPh>
    <rPh sb="17" eb="18">
      <t>ウエ</t>
    </rPh>
    <rPh sb="18" eb="19">
      <t>クライ</t>
    </rPh>
    <rPh sb="20" eb="21">
      <t>イ</t>
    </rPh>
    <phoneticPr fontId="1"/>
  </si>
  <si>
    <t>＜普及促進フェーズ＞</t>
    <rPh sb="1" eb="3">
      <t>フキュウ</t>
    </rPh>
    <rPh sb="3" eb="5">
      <t>ソクシン</t>
    </rPh>
    <phoneticPr fontId="10"/>
  </si>
  <si>
    <t>＜改良・実用化フェーズ＞</t>
    <rPh sb="1" eb="3">
      <t>カイリョウ</t>
    </rPh>
    <rPh sb="4" eb="7">
      <t>ジツヨウカ</t>
    </rPh>
    <phoneticPr fontId="10"/>
  </si>
  <si>
    <t>円</t>
    <rPh sb="0" eb="1">
      <t>エン</t>
    </rPh>
    <phoneticPr fontId="10"/>
  </si>
  <si>
    <t>合　　計</t>
    <rPh sb="0" eb="1">
      <t>ア</t>
    </rPh>
    <rPh sb="3" eb="4">
      <t>ケイ</t>
    </rPh>
    <phoneticPr fontId="10"/>
  </si>
  <si>
    <r>
      <t>助成金交付申請額</t>
    </r>
    <r>
      <rPr>
        <sz val="10.5"/>
        <color theme="1"/>
        <rFont val="ＭＳ ゴシック"/>
        <family val="3"/>
        <charset val="128"/>
      </rPr>
      <t/>
    </r>
    <rPh sb="0" eb="2">
      <t>ジョセイ</t>
    </rPh>
    <rPh sb="2" eb="3">
      <t>キン</t>
    </rPh>
    <rPh sb="3" eb="5">
      <t>コウフ</t>
    </rPh>
    <rPh sb="5" eb="8">
      <t>シンセイガク</t>
    </rPh>
    <phoneticPr fontId="10"/>
  </si>
  <si>
    <t>その他災害</t>
    <rPh sb="2" eb="3">
      <t>ホカ</t>
    </rPh>
    <rPh sb="3" eb="5">
      <t>サイガイ</t>
    </rPh>
    <phoneticPr fontId="1"/>
  </si>
  <si>
    <t>事故災害</t>
    <rPh sb="0" eb="2">
      <t>ジコ</t>
    </rPh>
    <rPh sb="2" eb="4">
      <t>サイガイ</t>
    </rPh>
    <phoneticPr fontId="1"/>
  </si>
  <si>
    <t xml:space="preserve">③火山災害 </t>
    <phoneticPr fontId="1"/>
  </si>
  <si>
    <t xml:space="preserve">②風水害 </t>
    <phoneticPr fontId="1"/>
  </si>
  <si>
    <t>①地震</t>
    <rPh sb="1" eb="3">
      <t>ジシン</t>
    </rPh>
    <phoneticPr fontId="1"/>
  </si>
  <si>
    <t>自然災害</t>
    <phoneticPr fontId="1"/>
  </si>
  <si>
    <t>申請テーマ</t>
    <rPh sb="0" eb="2">
      <t>シンセイ</t>
    </rPh>
    <phoneticPr fontId="10"/>
  </si>
  <si>
    <t>記</t>
    <rPh sb="0" eb="1">
      <t>キ</t>
    </rPh>
    <phoneticPr fontId="10"/>
  </si>
  <si>
    <t>下記のとおり助成事業を実施したいので、別紙の書類を添えて、助成金の交付を申請します。</t>
    <phoneticPr fontId="10"/>
  </si>
  <si>
    <t>実印</t>
    <rPh sb="0" eb="2">
      <t>ジツイン</t>
    </rPh>
    <phoneticPr fontId="10"/>
  </si>
  <si>
    <t>（氏名）</t>
    <rPh sb="1" eb="3">
      <t>シメイ</t>
    </rPh>
    <phoneticPr fontId="10"/>
  </si>
  <si>
    <t>（役職）</t>
    <rPh sb="1" eb="3">
      <t>ヤクショク</t>
    </rPh>
    <phoneticPr fontId="10"/>
  </si>
  <si>
    <t>代表者</t>
    <rPh sb="0" eb="3">
      <t>ダイヒョウシャ</t>
    </rPh>
    <phoneticPr fontId="10"/>
  </si>
  <si>
    <t>名称</t>
    <rPh sb="0" eb="2">
      <t>メイショウ</t>
    </rPh>
    <phoneticPr fontId="10"/>
  </si>
  <si>
    <t>本店登記
所在地</t>
    <rPh sb="0" eb="2">
      <t>ホンテン</t>
    </rPh>
    <rPh sb="2" eb="4">
      <t>トウキ</t>
    </rPh>
    <rPh sb="5" eb="8">
      <t>ショザイチ</t>
    </rPh>
    <phoneticPr fontId="1"/>
  </si>
  <si>
    <t>受付者</t>
    <rPh sb="0" eb="2">
      <t>ウケツケ</t>
    </rPh>
    <rPh sb="2" eb="3">
      <t>シャ</t>
    </rPh>
    <phoneticPr fontId="10"/>
  </si>
  <si>
    <t>　　　　　理　　事　　長　　殿</t>
    <phoneticPr fontId="10"/>
  </si>
  <si>
    <t>受付日</t>
    <rPh sb="0" eb="3">
      <t>ウケツケビ</t>
    </rPh>
    <phoneticPr fontId="10"/>
  </si>
  <si>
    <t>　公益財団法人東京都中小企業振興公社</t>
    <rPh sb="16" eb="18">
      <t>コウシャ</t>
    </rPh>
    <phoneticPr fontId="10"/>
  </si>
  <si>
    <t>受付番号</t>
    <rPh sb="0" eb="2">
      <t>ウケツケ</t>
    </rPh>
    <rPh sb="2" eb="4">
      <t>バンゴウ</t>
    </rPh>
    <phoneticPr fontId="10"/>
  </si>
  <si>
    <t>公社記入欄</t>
    <rPh sb="0" eb="2">
      <t>コウシャ</t>
    </rPh>
    <rPh sb="2" eb="4">
      <t>キニュウ</t>
    </rPh>
    <rPh sb="4" eb="5">
      <t>ラン</t>
    </rPh>
    <phoneticPr fontId="10"/>
  </si>
  <si>
    <t>２　次の(1)～(2)の要件を全て満たす中小企業者である</t>
    <rPh sb="12" eb="14">
      <t>ヨウケン</t>
    </rPh>
    <rPh sb="15" eb="16">
      <t>スベ</t>
    </rPh>
    <rPh sb="17" eb="18">
      <t>ミ</t>
    </rPh>
    <phoneticPr fontId="1"/>
  </si>
  <si>
    <t>３　基準日時点で、改良の基礎となる技術・製品（自社で開発したもの、または他社から製造権・販売権を既に取得しているもの）を有している</t>
    <rPh sb="2" eb="5">
      <t>キジュンビ</t>
    </rPh>
    <rPh sb="5" eb="7">
      <t>ジテン</t>
    </rPh>
    <rPh sb="9" eb="11">
      <t>カイリョウ</t>
    </rPh>
    <rPh sb="12" eb="14">
      <t>キソ</t>
    </rPh>
    <rPh sb="17" eb="19">
      <t>ギジュツ</t>
    </rPh>
    <rPh sb="20" eb="22">
      <t>セイヒン</t>
    </rPh>
    <rPh sb="23" eb="25">
      <t>ジシャ</t>
    </rPh>
    <rPh sb="26" eb="28">
      <t>カイハツ</t>
    </rPh>
    <rPh sb="36" eb="38">
      <t>タシャ</t>
    </rPh>
    <rPh sb="40" eb="42">
      <t>セイゾウ</t>
    </rPh>
    <rPh sb="42" eb="43">
      <t>ケン</t>
    </rPh>
    <rPh sb="44" eb="47">
      <t>ハンバイケン</t>
    </rPh>
    <rPh sb="48" eb="49">
      <t>スデ</t>
    </rPh>
    <rPh sb="50" eb="52">
      <t>シュトク</t>
    </rPh>
    <rPh sb="60" eb="61">
      <t>ユウ</t>
    </rPh>
    <phoneticPr fontId="1"/>
  </si>
  <si>
    <t>４　本申請と同一テーマ・内容（経費）で、公社・国・都道府県・区市町村等から重複して助成又は補助を受けていない。また、交付決定された後においても受けない</t>
    <rPh sb="15" eb="17">
      <t>ケイヒ</t>
    </rPh>
    <rPh sb="37" eb="39">
      <t>チョウフク</t>
    </rPh>
    <rPh sb="43" eb="44">
      <t>マタ</t>
    </rPh>
    <rPh sb="45" eb="47">
      <t>ホジョ</t>
    </rPh>
    <rPh sb="58" eb="60">
      <t>コウフ</t>
    </rPh>
    <rPh sb="60" eb="62">
      <t>ケッテイ</t>
    </rPh>
    <rPh sb="65" eb="66">
      <t>アト</t>
    </rPh>
    <rPh sb="71" eb="72">
      <t>ウ</t>
    </rPh>
    <phoneticPr fontId="1"/>
  </si>
  <si>
    <t>５　本助成事業への申請は、一企業あたり一件である。また、同一テーマ・内容（経費）で、公社が実施する他の助成事業に併願申請していない</t>
    <phoneticPr fontId="1"/>
  </si>
  <si>
    <t>６　事業税等を滞納していない（都税事務所との協議のもと、分納している期間中も申請できません）</t>
    <phoneticPr fontId="1"/>
  </si>
  <si>
    <t>７　東京都及び公社に対する賃料・使用料等の債務の支払いが滞っていない</t>
    <phoneticPr fontId="1"/>
  </si>
  <si>
    <t>８　過去に公社・国・都道府県・区市町村等から助成又は補助を受け、不正等の事故を起こしていない</t>
    <rPh sb="19" eb="20">
      <t>ナド</t>
    </rPh>
    <rPh sb="22" eb="24">
      <t>ジョセイ</t>
    </rPh>
    <rPh sb="24" eb="25">
      <t>マタ</t>
    </rPh>
    <rPh sb="26" eb="28">
      <t>ホジョ</t>
    </rPh>
    <phoneticPr fontId="1"/>
  </si>
  <si>
    <t>９　過去に公社から助成金の交付を受け、「企業化状況報告書」や「実施結果状況報告書」等が未提出ではない</t>
    <phoneticPr fontId="1"/>
  </si>
  <si>
    <t>11　民事再生法又は会社更生法による申立て等、本助成事業の継続性について不確実な状況が存在しない</t>
    <phoneticPr fontId="1"/>
  </si>
  <si>
    <t>12　助成事業の実施にあたって必要な許認可を取得し、関係法令を遵守する</t>
    <rPh sb="3" eb="5">
      <t>ジョセイ</t>
    </rPh>
    <rPh sb="5" eb="7">
      <t>ジギョウ</t>
    </rPh>
    <rPh sb="8" eb="10">
      <t>ジッシ</t>
    </rPh>
    <rPh sb="15" eb="17">
      <t>ヒツヨウ</t>
    </rPh>
    <rPh sb="18" eb="21">
      <t>キョニンカ</t>
    </rPh>
    <rPh sb="22" eb="24">
      <t>シュトク</t>
    </rPh>
    <rPh sb="26" eb="28">
      <t>カンケイ</t>
    </rPh>
    <rPh sb="28" eb="30">
      <t>ホウレイ</t>
    </rPh>
    <rPh sb="31" eb="33">
      <t>ジュンシュ</t>
    </rPh>
    <phoneticPr fontId="1"/>
  </si>
  <si>
    <t>13　親会社、子会社、グループ企業等関連会社（自社と資本関係のある会社、役員等又は社員を兼任している会社、代表者の三親等以内の親族が経営する会社、自社と顧問契約・アドバイザリー契約・コンサルタント契約等を締結している会社等（個人事業主等も含む）との取引に係る経費が助成対象経費に含まれていない</t>
    <rPh sb="3" eb="4">
      <t>オヤ</t>
    </rPh>
    <rPh sb="4" eb="6">
      <t>ガイシャ</t>
    </rPh>
    <rPh sb="7" eb="10">
      <t>コガイシャ</t>
    </rPh>
    <rPh sb="15" eb="17">
      <t>キギョウ</t>
    </rPh>
    <rPh sb="17" eb="18">
      <t>トウ</t>
    </rPh>
    <rPh sb="18" eb="20">
      <t>カンレン</t>
    </rPh>
    <rPh sb="23" eb="25">
      <t>ジシャ</t>
    </rPh>
    <rPh sb="26" eb="28">
      <t>シホン</t>
    </rPh>
    <rPh sb="28" eb="30">
      <t>カンケイ</t>
    </rPh>
    <rPh sb="33" eb="35">
      <t>カイシャ</t>
    </rPh>
    <rPh sb="36" eb="38">
      <t>ヤクイン</t>
    </rPh>
    <rPh sb="38" eb="39">
      <t>トウ</t>
    </rPh>
    <rPh sb="39" eb="40">
      <t>マタ</t>
    </rPh>
    <rPh sb="41" eb="43">
      <t>シャイン</t>
    </rPh>
    <rPh sb="44" eb="46">
      <t>ケンニン</t>
    </rPh>
    <rPh sb="50" eb="52">
      <t>カイシャ</t>
    </rPh>
    <rPh sb="53" eb="56">
      <t>ダイヒョウシャ</t>
    </rPh>
    <rPh sb="57" eb="60">
      <t>サンシントウ</t>
    </rPh>
    <rPh sb="60" eb="62">
      <t>イナイ</t>
    </rPh>
    <rPh sb="63" eb="65">
      <t>シンゾク</t>
    </rPh>
    <rPh sb="66" eb="68">
      <t>ケイエイ</t>
    </rPh>
    <rPh sb="70" eb="72">
      <t>カイシャ</t>
    </rPh>
    <rPh sb="73" eb="75">
      <t>ジシャ</t>
    </rPh>
    <rPh sb="76" eb="78">
      <t>コモン</t>
    </rPh>
    <rPh sb="78" eb="80">
      <t>ケイヤク</t>
    </rPh>
    <rPh sb="88" eb="90">
      <t>ケイヤク</t>
    </rPh>
    <rPh sb="98" eb="100">
      <t>ケイヤク</t>
    </rPh>
    <rPh sb="100" eb="101">
      <t>トウ</t>
    </rPh>
    <rPh sb="102" eb="104">
      <t>テイケツ</t>
    </rPh>
    <rPh sb="108" eb="110">
      <t>カイシャ</t>
    </rPh>
    <rPh sb="110" eb="111">
      <t>トウ</t>
    </rPh>
    <rPh sb="112" eb="117">
      <t>コジンジギョウヌシ</t>
    </rPh>
    <rPh sb="117" eb="118">
      <t>トウ</t>
    </rPh>
    <rPh sb="119" eb="120">
      <t>フク</t>
    </rPh>
    <rPh sb="129" eb="131">
      <t>ケイヒ</t>
    </rPh>
    <phoneticPr fontId="1"/>
  </si>
  <si>
    <t>対象とする
災害・事故現場の内容
（300字以内）</t>
    <rPh sb="0" eb="2">
      <t>タイショウ</t>
    </rPh>
    <rPh sb="6" eb="8">
      <t>サイガイ</t>
    </rPh>
    <rPh sb="9" eb="11">
      <t>ジコ</t>
    </rPh>
    <rPh sb="11" eb="13">
      <t>ゲンバ</t>
    </rPh>
    <rPh sb="14" eb="16">
      <t>ナイヨウ</t>
    </rPh>
    <phoneticPr fontId="10"/>
  </si>
  <si>
    <t>上記に対する課題
（300字以内）</t>
    <rPh sb="0" eb="2">
      <t>ジョウキ</t>
    </rPh>
    <rPh sb="3" eb="4">
      <t>タイ</t>
    </rPh>
    <rPh sb="6" eb="8">
      <t>カダイ</t>
    </rPh>
    <rPh sb="13" eb="14">
      <t>ジ</t>
    </rPh>
    <rPh sb="14" eb="16">
      <t>イナイ</t>
    </rPh>
    <phoneticPr fontId="10"/>
  </si>
  <si>
    <t>これまでの販売実績</t>
    <rPh sb="5" eb="7">
      <t>ハンバイ</t>
    </rPh>
    <rPh sb="7" eb="9">
      <t>ジッセキ</t>
    </rPh>
    <phoneticPr fontId="1"/>
  </si>
  <si>
    <t>顧客名</t>
    <rPh sb="0" eb="2">
      <t>コキャク</t>
    </rPh>
    <rPh sb="2" eb="3">
      <t>メイ</t>
    </rPh>
    <phoneticPr fontId="1"/>
  </si>
  <si>
    <t>販売実績（累計販売台数・売上等）</t>
    <rPh sb="0" eb="2">
      <t>ハンバイ</t>
    </rPh>
    <rPh sb="2" eb="4">
      <t>ジッセキ</t>
    </rPh>
    <rPh sb="5" eb="7">
      <t>ルイケイ</t>
    </rPh>
    <rPh sb="7" eb="9">
      <t>ハンバイ</t>
    </rPh>
    <rPh sb="9" eb="11">
      <t>ダイスウ</t>
    </rPh>
    <rPh sb="12" eb="14">
      <t>ウリアゲ</t>
    </rPh>
    <rPh sb="14" eb="15">
      <t>トウ</t>
    </rPh>
    <phoneticPr fontId="1"/>
  </si>
  <si>
    <t>記載方法</t>
    <rPh sb="0" eb="2">
      <t>キサイ</t>
    </rPh>
    <rPh sb="2" eb="4">
      <t>ホウホウ</t>
    </rPh>
    <phoneticPr fontId="1"/>
  </si>
  <si>
    <t>№</t>
    <phoneticPr fontId="1"/>
  </si>
  <si>
    <t>ターゲットとする
市場・顧客
（300字以内）</t>
    <rPh sb="19" eb="20">
      <t>ジ</t>
    </rPh>
    <rPh sb="20" eb="22">
      <t>イナイ</t>
    </rPh>
    <phoneticPr fontId="10"/>
  </si>
  <si>
    <t>販路開拓の手法
（新市場参入や製品・サービスの普及策・
価格戦略等）
（300字以内）</t>
    <rPh sb="9" eb="10">
      <t>アタラ</t>
    </rPh>
    <rPh sb="10" eb="12">
      <t>シジョウ</t>
    </rPh>
    <rPh sb="12" eb="14">
      <t>サンニュウ</t>
    </rPh>
    <rPh sb="39" eb="40">
      <t>ジ</t>
    </rPh>
    <rPh sb="40" eb="42">
      <t>イナイ</t>
    </rPh>
    <phoneticPr fontId="10"/>
  </si>
  <si>
    <t xml:space="preserve">（単位：円） </t>
    <phoneticPr fontId="1"/>
  </si>
  <si>
    <t>助成事業に
要する経費（税込）　　</t>
    <phoneticPr fontId="5"/>
  </si>
  <si>
    <t>助成対象経費
（税抜）</t>
    <rPh sb="0" eb="2">
      <t>ジョセイ</t>
    </rPh>
    <rPh sb="2" eb="4">
      <t>タイショウ</t>
    </rPh>
    <rPh sb="4" eb="6">
      <t>ケイヒ</t>
    </rPh>
    <phoneticPr fontId="10"/>
  </si>
  <si>
    <t xml:space="preserve">助成金交付申請額(千円未満切捨) </t>
    <rPh sb="0" eb="3">
      <t>ジョセイキン</t>
    </rPh>
    <rPh sb="3" eb="5">
      <t>コウフ</t>
    </rPh>
    <rPh sb="5" eb="7">
      <t>シンセイ</t>
    </rPh>
    <rPh sb="7" eb="8">
      <t>ガク</t>
    </rPh>
    <phoneticPr fontId="5"/>
  </si>
  <si>
    <t>備考</t>
    <rPh sb="0" eb="2">
      <t>ビコウ</t>
    </rPh>
    <phoneticPr fontId="1"/>
  </si>
  <si>
    <t>調整額</t>
    <rPh sb="0" eb="2">
      <t>チョウセイ</t>
    </rPh>
    <rPh sb="2" eb="3">
      <t>ガク</t>
    </rPh>
    <phoneticPr fontId="1"/>
  </si>
  <si>
    <t>内　訳</t>
    <rPh sb="0" eb="1">
      <t>ウチ</t>
    </rPh>
    <rPh sb="2" eb="3">
      <t>ヤク</t>
    </rPh>
    <phoneticPr fontId="1"/>
  </si>
  <si>
    <t xml:space="preserve">（１）原材料・副資材費 </t>
    <phoneticPr fontId="5"/>
  </si>
  <si>
    <r>
      <t>（２）機械装置・工具器具費　</t>
    </r>
    <r>
      <rPr>
        <sz val="10"/>
        <rFont val="ＭＳ 明朝"/>
        <family val="1"/>
        <charset val="128"/>
      </rPr>
      <t/>
    </r>
    <phoneticPr fontId="5"/>
  </si>
  <si>
    <r>
      <t>（３）委託費</t>
    </r>
    <r>
      <rPr>
        <sz val="10"/>
        <rFont val="ＭＳ 明朝"/>
        <family val="1"/>
        <charset val="128"/>
      </rPr>
      <t/>
    </r>
    <rPh sb="3" eb="5">
      <t>イタク</t>
    </rPh>
    <rPh sb="5" eb="6">
      <t>ヒ</t>
    </rPh>
    <phoneticPr fontId="5"/>
  </si>
  <si>
    <t>（４）産業財産権出願・導入費</t>
    <phoneticPr fontId="5"/>
  </si>
  <si>
    <r>
      <t>（５）直接人件費</t>
    </r>
    <r>
      <rPr>
        <sz val="10"/>
        <rFont val="ＭＳ 明朝"/>
        <family val="1"/>
        <charset val="128"/>
      </rPr>
      <t/>
    </r>
    <phoneticPr fontId="5"/>
  </si>
  <si>
    <t>助成金交付申請額
上限500万円</t>
    <phoneticPr fontId="1"/>
  </si>
  <si>
    <t>改良・実用化フェーズ計①</t>
    <rPh sb="0" eb="2">
      <t>カイリョウ</t>
    </rPh>
    <rPh sb="3" eb="6">
      <t>ジツヨウカ</t>
    </rPh>
    <rPh sb="10" eb="11">
      <t>ケイ</t>
    </rPh>
    <phoneticPr fontId="1"/>
  </si>
  <si>
    <t>先導的ユーザーへの導入費用</t>
    <phoneticPr fontId="1"/>
  </si>
  <si>
    <t xml:space="preserve">（６）原材料・副資材費 </t>
    <phoneticPr fontId="5"/>
  </si>
  <si>
    <t>（６）－</t>
  </si>
  <si>
    <t>（７）機械装置・工具器具費　</t>
    <rPh sb="3" eb="5">
      <t>キカイ</t>
    </rPh>
    <rPh sb="5" eb="7">
      <t>ソウチ</t>
    </rPh>
    <rPh sb="8" eb="10">
      <t>コウグ</t>
    </rPh>
    <rPh sb="10" eb="12">
      <t>キグ</t>
    </rPh>
    <rPh sb="12" eb="13">
      <t>ヒ</t>
    </rPh>
    <phoneticPr fontId="5"/>
  </si>
  <si>
    <t>（７）－</t>
  </si>
  <si>
    <r>
      <t>（８）委託費　　　</t>
    </r>
    <r>
      <rPr>
        <sz val="10"/>
        <rFont val="ＭＳ 明朝"/>
        <family val="1"/>
        <charset val="128"/>
      </rPr>
      <t/>
    </r>
    <rPh sb="3" eb="5">
      <t>イタク</t>
    </rPh>
    <rPh sb="5" eb="6">
      <t>ヒ</t>
    </rPh>
    <phoneticPr fontId="5"/>
  </si>
  <si>
    <t>（８）－</t>
  </si>
  <si>
    <t>（９）直接人件費　</t>
    <rPh sb="3" eb="5">
      <t>チョクセツ</t>
    </rPh>
    <rPh sb="5" eb="8">
      <t>ジンケンヒ</t>
    </rPh>
    <phoneticPr fontId="5"/>
  </si>
  <si>
    <t>助成金交付申請額
上限200万円</t>
    <phoneticPr fontId="1"/>
  </si>
  <si>
    <t>（９）－</t>
  </si>
  <si>
    <t xml:space="preserve"> 　　展示会出展・広告費</t>
    <phoneticPr fontId="1"/>
  </si>
  <si>
    <t>内訳</t>
    <rPh sb="0" eb="2">
      <t>ウチワケ</t>
    </rPh>
    <phoneticPr fontId="1"/>
  </si>
  <si>
    <t>（10）展示会出展費</t>
    <rPh sb="4" eb="6">
      <t>テンジ</t>
    </rPh>
    <rPh sb="6" eb="7">
      <t>カイ</t>
    </rPh>
    <rPh sb="7" eb="9">
      <t>シュッテン</t>
    </rPh>
    <rPh sb="9" eb="10">
      <t>ヒ</t>
    </rPh>
    <phoneticPr fontId="5"/>
  </si>
  <si>
    <t>（１０）－</t>
  </si>
  <si>
    <t>（11）広告費</t>
    <rPh sb="4" eb="7">
      <t>コウコクヒ</t>
    </rPh>
    <phoneticPr fontId="5"/>
  </si>
  <si>
    <t>（１１）－</t>
  </si>
  <si>
    <t>助成金交付申請額
上限150万円 （特例有）</t>
    <phoneticPr fontId="1"/>
  </si>
  <si>
    <t xml:space="preserve">その他助成対象外経費　 </t>
    <phoneticPr fontId="1"/>
  </si>
  <si>
    <r>
      <t xml:space="preserve">その他助成対象外経費③　 </t>
    </r>
    <r>
      <rPr>
        <sz val="10"/>
        <rFont val="ＭＳ 明朝"/>
        <family val="1"/>
        <charset val="128"/>
      </rPr>
      <t/>
    </r>
    <phoneticPr fontId="5"/>
  </si>
  <si>
    <t>合　　計</t>
    <phoneticPr fontId="1"/>
  </si>
  <si>
    <t>①+②+③</t>
    <phoneticPr fontId="1"/>
  </si>
  <si>
    <t>資金調達金額</t>
    <rPh sb="1" eb="2">
      <t>キン</t>
    </rPh>
    <rPh sb="2" eb="3">
      <t>チョウ</t>
    </rPh>
    <phoneticPr fontId="5"/>
  </si>
  <si>
    <t>進捗状況等</t>
    <rPh sb="0" eb="2">
      <t>シンチョク</t>
    </rPh>
    <rPh sb="2" eb="4">
      <t>ジョウキョウ</t>
    </rPh>
    <rPh sb="4" eb="5">
      <t>ナド</t>
    </rPh>
    <phoneticPr fontId="5"/>
  </si>
  <si>
    <t>備考</t>
    <rPh sb="0" eb="2">
      <t>ビコウ</t>
    </rPh>
    <phoneticPr fontId="5"/>
  </si>
  <si>
    <t>　自　己　資　金</t>
    <phoneticPr fontId="5"/>
  </si>
  <si>
    <t>　銀 行 借 入 金</t>
    <phoneticPr fontId="5"/>
  </si>
  <si>
    <t>　役 員 借 入 金</t>
    <phoneticPr fontId="5"/>
  </si>
  <si>
    <t>　その他（　　　　　　     　　　　）</t>
    <phoneticPr fontId="1"/>
  </si>
  <si>
    <r>
      <t>合　　　計 　　</t>
    </r>
    <r>
      <rPr>
        <sz val="11"/>
        <rFont val="ＭＳ 明朝"/>
        <family val="1"/>
        <charset val="128"/>
      </rPr>
      <t/>
    </r>
    <phoneticPr fontId="5"/>
  </si>
  <si>
    <t>14．資金計画</t>
    <rPh sb="3" eb="5">
      <t>シキン</t>
    </rPh>
    <phoneticPr fontId="1"/>
  </si>
  <si>
    <t>（1）経費区分別内訳</t>
    <phoneticPr fontId="5"/>
  </si>
  <si>
    <t>（2） 資金調達内訳</t>
    <phoneticPr fontId="5"/>
  </si>
  <si>
    <t>＜改良・実用化フェーズ＞</t>
    <phoneticPr fontId="10"/>
  </si>
  <si>
    <t>　※運用・保守費用、人材派遣に係る費用は対象となりません。</t>
    <rPh sb="2" eb="4">
      <t>ウンヨウ</t>
    </rPh>
    <rPh sb="5" eb="7">
      <t>ホシュ</t>
    </rPh>
    <rPh sb="7" eb="9">
      <t>ヒヨウ</t>
    </rPh>
    <rPh sb="10" eb="12">
      <t>ジンザイ</t>
    </rPh>
    <rPh sb="12" eb="14">
      <t>ハケン</t>
    </rPh>
    <rPh sb="15" eb="16">
      <t>カカ</t>
    </rPh>
    <rPh sb="17" eb="19">
      <t>ヒヨウ</t>
    </rPh>
    <rPh sb="20" eb="22">
      <t>タイショウ</t>
    </rPh>
    <phoneticPr fontId="1"/>
  </si>
  <si>
    <t>委託内容／
指導内容</t>
    <rPh sb="0" eb="2">
      <t>イタク</t>
    </rPh>
    <rPh sb="2" eb="4">
      <t>ナイヨウ</t>
    </rPh>
    <phoneticPr fontId="1"/>
  </si>
  <si>
    <t>【改良・実用化フェーズ】</t>
  </si>
  <si>
    <t>【改良・実用化フェーズ】</t>
    <rPh sb="1" eb="3">
      <t>カイリョウ</t>
    </rPh>
    <rPh sb="4" eb="7">
      <t>ジツヨウカ</t>
    </rPh>
    <phoneticPr fontId="1"/>
  </si>
  <si>
    <t xml:space="preserve">委託先事業者名／
専門家所属・氏名   </t>
    <rPh sb="0" eb="2">
      <t>イタク</t>
    </rPh>
    <rPh sb="3" eb="5">
      <t>ジギョウ</t>
    </rPh>
    <rPh sb="5" eb="6">
      <t>シャ</t>
    </rPh>
    <rPh sb="6" eb="7">
      <t>ギョウシャ</t>
    </rPh>
    <rPh sb="9" eb="12">
      <t>センモンカ</t>
    </rPh>
    <rPh sb="15" eb="17">
      <t>シメイ</t>
    </rPh>
    <phoneticPr fontId="5"/>
  </si>
  <si>
    <t>機-</t>
    <rPh sb="0" eb="1">
      <t>キ</t>
    </rPh>
    <phoneticPr fontId="5"/>
  </si>
  <si>
    <t>委-</t>
    <rPh sb="0" eb="1">
      <t>イ</t>
    </rPh>
    <phoneticPr fontId="1"/>
  </si>
  <si>
    <t>委託内容／
指導内容</t>
    <rPh sb="0" eb="2">
      <t>イタク</t>
    </rPh>
    <rPh sb="2" eb="4">
      <t>ナイヨウ</t>
    </rPh>
    <phoneticPr fontId="5"/>
  </si>
  <si>
    <t>【改良・実用化フェーズ】</t>
    <phoneticPr fontId="1"/>
  </si>
  <si>
    <t>(6) 原材料・副資材費</t>
    <phoneticPr fontId="5"/>
  </si>
  <si>
    <t>　※リース・レンタルに係る経費のみ対象です（購入に係る経費は対象外です）。</t>
    <rPh sb="11" eb="12">
      <t>カカ</t>
    </rPh>
    <rPh sb="13" eb="15">
      <t>ケイヒ</t>
    </rPh>
    <rPh sb="17" eb="19">
      <t>タイショウ</t>
    </rPh>
    <rPh sb="22" eb="24">
      <t>コウニュウ</t>
    </rPh>
    <rPh sb="25" eb="26">
      <t>カカ</t>
    </rPh>
    <rPh sb="27" eb="29">
      <t>ケイヒ</t>
    </rPh>
    <rPh sb="30" eb="33">
      <t>タイショウガイ</t>
    </rPh>
    <phoneticPr fontId="1"/>
  </si>
  <si>
    <t>ﾘｰｽ･ﾚﾝﾀﾙ料
合計（税抜）
(B)</t>
    <rPh sb="8" eb="9">
      <t>リョウ</t>
    </rPh>
    <rPh sb="10" eb="12">
      <t>ゴウケイ</t>
    </rPh>
    <rPh sb="13" eb="15">
      <t>ゼイヌキ</t>
    </rPh>
    <phoneticPr fontId="1"/>
  </si>
  <si>
    <t>ﾘｰｽ･ﾚﾝﾀﾙ先
事業者名</t>
    <rPh sb="10" eb="12">
      <t>ジギョウ</t>
    </rPh>
    <rPh sb="12" eb="13">
      <t>シャ</t>
    </rPh>
    <rPh sb="13" eb="14">
      <t>メイ</t>
    </rPh>
    <phoneticPr fontId="5"/>
  </si>
  <si>
    <t>(7) 機械装置・工具器具費</t>
    <rPh sb="4" eb="6">
      <t>キカイ</t>
    </rPh>
    <rPh sb="6" eb="8">
      <t>ソウチ</t>
    </rPh>
    <rPh sb="9" eb="11">
      <t>コウグ</t>
    </rPh>
    <rPh sb="11" eb="13">
      <t>キグ</t>
    </rPh>
    <rPh sb="13" eb="14">
      <t>ヒ</t>
    </rPh>
    <phoneticPr fontId="5"/>
  </si>
  <si>
    <t>(8) 委託費</t>
    <phoneticPr fontId="1"/>
  </si>
  <si>
    <t>委託内容</t>
    <rPh sb="0" eb="2">
      <t>イタク</t>
    </rPh>
    <rPh sb="2" eb="4">
      <t>ナイヨウ</t>
    </rPh>
    <phoneticPr fontId="1"/>
  </si>
  <si>
    <t>数量
(A)</t>
    <rPh sb="0" eb="2">
      <t>スウリョウ</t>
    </rPh>
    <phoneticPr fontId="1"/>
  </si>
  <si>
    <t xml:space="preserve">委託先事業者名  </t>
    <rPh sb="0" eb="2">
      <t>イタク</t>
    </rPh>
    <rPh sb="3" eb="5">
      <t>ジギョウ</t>
    </rPh>
    <rPh sb="5" eb="6">
      <t>シャ</t>
    </rPh>
    <rPh sb="6" eb="7">
      <t>ギョウシャ</t>
    </rPh>
    <phoneticPr fontId="5"/>
  </si>
  <si>
    <t>事業者名</t>
    <phoneticPr fontId="1"/>
  </si>
  <si>
    <t>所在地</t>
    <rPh sb="0" eb="1">
      <t>ショ</t>
    </rPh>
    <rPh sb="1" eb="2">
      <t>ザイ</t>
    </rPh>
    <rPh sb="2" eb="3">
      <t>チ</t>
    </rPh>
    <phoneticPr fontId="5"/>
  </si>
  <si>
    <t>事業内容</t>
    <rPh sb="0" eb="2">
      <t>ジギョウ</t>
    </rPh>
    <rPh sb="2" eb="4">
      <t>ナイヨウ</t>
    </rPh>
    <phoneticPr fontId="5"/>
  </si>
  <si>
    <t>委託内容</t>
    <rPh sb="0" eb="2">
      <t>イタク</t>
    </rPh>
    <rPh sb="2" eb="4">
      <t>ナイヨウ</t>
    </rPh>
    <phoneticPr fontId="5"/>
  </si>
  <si>
    <t>選定理由</t>
    <rPh sb="0" eb="2">
      <t>センテイ</t>
    </rPh>
    <rPh sb="2" eb="4">
      <t>リユウ</t>
    </rPh>
    <phoneticPr fontId="5"/>
  </si>
  <si>
    <t>(9) 直接人件費　【従事時間見積表】</t>
    <phoneticPr fontId="5"/>
  </si>
  <si>
    <t>(9) 直接人件費</t>
    <phoneticPr fontId="1"/>
  </si>
  <si>
    <t>(10)　展示会出展費</t>
    <rPh sb="5" eb="8">
      <t>テンジカイ</t>
    </rPh>
    <rPh sb="8" eb="10">
      <t>シュッテン</t>
    </rPh>
    <phoneticPr fontId="1"/>
  </si>
  <si>
    <t>展示会名</t>
    <rPh sb="0" eb="3">
      <t>テンジカイ</t>
    </rPh>
    <rPh sb="3" eb="4">
      <t>メイ</t>
    </rPh>
    <phoneticPr fontId="1"/>
  </si>
  <si>
    <t>会場名</t>
    <rPh sb="0" eb="2">
      <t>カイジョウ</t>
    </rPh>
    <rPh sb="2" eb="3">
      <t>メイ</t>
    </rPh>
    <phoneticPr fontId="1"/>
  </si>
  <si>
    <t>会期</t>
    <rPh sb="0" eb="2">
      <t>カイキ</t>
    </rPh>
    <phoneticPr fontId="1"/>
  </si>
  <si>
    <t>　※ソフトウェアのカスタマイズに係る人件費が助成対象です。</t>
    <rPh sb="16" eb="17">
      <t>カカ</t>
    </rPh>
    <rPh sb="18" eb="21">
      <t>ジンケンヒ</t>
    </rPh>
    <rPh sb="22" eb="24">
      <t>ジョセイ</t>
    </rPh>
    <rPh sb="24" eb="26">
      <t>タイショウ</t>
    </rPh>
    <phoneticPr fontId="1"/>
  </si>
  <si>
    <r>
      <t>対応分野</t>
    </r>
    <r>
      <rPr>
        <sz val="10.5"/>
        <rFont val="ＭＳ Ｐゴシック"/>
        <family val="3"/>
        <charset val="128"/>
      </rPr>
      <t>　（最も対応する分野を３つまで選択し○をつけてください）</t>
    </r>
    <rPh sb="0" eb="2">
      <t>タイオウ</t>
    </rPh>
    <rPh sb="2" eb="4">
      <t>ブンヤ</t>
    </rPh>
    <phoneticPr fontId="10"/>
  </si>
  <si>
    <r>
      <t>15　募集要項の「</t>
    </r>
    <r>
      <rPr>
        <b/>
        <sz val="10.5"/>
        <color theme="1"/>
        <rFont val="ＭＳ Ｐゴシック"/>
        <family val="3"/>
        <charset val="128"/>
        <scheme val="minor"/>
      </rPr>
      <t>13　助成金交付決定の取消し及び助成金の返還</t>
    </r>
    <r>
      <rPr>
        <sz val="10.5"/>
        <color theme="1"/>
        <rFont val="ＭＳ Ｐゴシック"/>
        <family val="3"/>
        <charset val="128"/>
        <scheme val="minor"/>
      </rPr>
      <t>」に基づき交付決定の取消し又は助成金の返還請求がなされる場合があることを理解した</t>
    </r>
    <rPh sb="3" eb="5">
      <t>ボシュウ</t>
    </rPh>
    <rPh sb="5" eb="7">
      <t>ヨウコウ</t>
    </rPh>
    <rPh sb="12" eb="15">
      <t>ジョセイキン</t>
    </rPh>
    <rPh sb="15" eb="17">
      <t>コウフ</t>
    </rPh>
    <rPh sb="17" eb="19">
      <t>ケッテイ</t>
    </rPh>
    <rPh sb="20" eb="22">
      <t>トリケ</t>
    </rPh>
    <rPh sb="23" eb="24">
      <t>オヨ</t>
    </rPh>
    <rPh sb="25" eb="28">
      <t>ジョセイキン</t>
    </rPh>
    <rPh sb="29" eb="31">
      <t>ヘンカン</t>
    </rPh>
    <rPh sb="33" eb="34">
      <t>モト</t>
    </rPh>
    <rPh sb="36" eb="38">
      <t>コウフ</t>
    </rPh>
    <rPh sb="38" eb="40">
      <t>ケッテイ</t>
    </rPh>
    <rPh sb="41" eb="43">
      <t>トリケ</t>
    </rPh>
    <rPh sb="44" eb="45">
      <t>マタ</t>
    </rPh>
    <rPh sb="46" eb="48">
      <t>ジョセイ</t>
    </rPh>
    <rPh sb="48" eb="49">
      <t>キン</t>
    </rPh>
    <rPh sb="50" eb="52">
      <t>ヘンカン</t>
    </rPh>
    <rPh sb="52" eb="54">
      <t>セイキュウ</t>
    </rPh>
    <rPh sb="59" eb="61">
      <t>バアイ</t>
    </rPh>
    <rPh sb="67" eb="69">
      <t>リカイ</t>
    </rPh>
    <phoneticPr fontId="1"/>
  </si>
  <si>
    <r>
      <t>41映像・音声・文字情報制作業　</t>
    </r>
    <r>
      <rPr>
        <b/>
        <sz val="12.5"/>
        <color rgb="FFFF0000"/>
        <rFont val="ＭＳ Ｐゴシック"/>
        <family val="3"/>
        <charset val="128"/>
        <scheme val="minor"/>
      </rPr>
      <t>※新聞業、出版業を除く</t>
    </r>
    <phoneticPr fontId="1"/>
  </si>
  <si>
    <r>
      <t>69不動産賃貸業・管理業　</t>
    </r>
    <r>
      <rPr>
        <b/>
        <sz val="12.5"/>
        <color rgb="FFFF0000"/>
        <rFont val="ＭＳ Ｐゴシック"/>
        <family val="3"/>
        <charset val="128"/>
        <scheme val="minor"/>
      </rPr>
      <t>※駐車場業のみ</t>
    </r>
    <phoneticPr fontId="1"/>
  </si>
  <si>
    <r>
      <t>※本店所在地が</t>
    </r>
    <r>
      <rPr>
        <b/>
        <u/>
        <sz val="12.5"/>
        <rFont val="ＭＳ Ｐゴシック"/>
        <family val="3"/>
        <charset val="128"/>
        <scheme val="minor"/>
      </rPr>
      <t>都外</t>
    </r>
    <r>
      <rPr>
        <sz val="12.5"/>
        <rFont val="ＭＳ Ｐゴシック"/>
        <family val="3"/>
        <charset val="128"/>
        <scheme val="minor"/>
      </rPr>
      <t>の場合のみ記入してください。
　 本店所在地と同じ場合は「同上」とご記入ください。</t>
    </r>
    <rPh sb="1" eb="3">
      <t>ホンテン</t>
    </rPh>
    <rPh sb="3" eb="6">
      <t>ショザイチ</t>
    </rPh>
    <rPh sb="7" eb="8">
      <t>ト</t>
    </rPh>
    <rPh sb="8" eb="9">
      <t>ガイ</t>
    </rPh>
    <rPh sb="10" eb="12">
      <t>バアイ</t>
    </rPh>
    <rPh sb="14" eb="16">
      <t>キニュウ</t>
    </rPh>
    <phoneticPr fontId="1"/>
  </si>
  <si>
    <r>
      <t>　本助成事業を実施し、公社が検査時に、</t>
    </r>
    <r>
      <rPr>
        <b/>
        <sz val="12.5"/>
        <rFont val="ＭＳ Ｐゴシック"/>
        <family val="3"/>
        <charset val="128"/>
        <scheme val="minor"/>
      </rPr>
      <t>購入品（機械装置含む）や助成事業における成果物等、支払いに係る経理関係書類を確認できる場所</t>
    </r>
    <r>
      <rPr>
        <sz val="12.5"/>
        <rFont val="ＭＳ Ｐゴシック"/>
        <family val="3"/>
        <charset val="128"/>
        <scheme val="minor"/>
      </rPr>
      <t>を記入してください。</t>
    </r>
    <r>
      <rPr>
        <u/>
        <sz val="12.5"/>
        <rFont val="ＭＳ Ｐゴシック"/>
        <family val="3"/>
        <charset val="128"/>
        <scheme val="minor"/>
      </rPr>
      <t>原則、</t>
    </r>
    <r>
      <rPr>
        <b/>
        <u/>
        <sz val="12.5"/>
        <rFont val="ＭＳ Ｐゴシック"/>
        <family val="3"/>
        <charset val="128"/>
        <scheme val="minor"/>
      </rPr>
      <t>東京都内</t>
    </r>
    <r>
      <rPr>
        <u/>
        <sz val="12.5"/>
        <rFont val="ＭＳ Ｐゴシック"/>
        <family val="3"/>
        <charset val="128"/>
        <scheme val="minor"/>
      </rPr>
      <t>の</t>
    </r>
    <r>
      <rPr>
        <b/>
        <u/>
        <sz val="12.5"/>
        <rFont val="ＭＳ Ｐゴシック"/>
        <family val="3"/>
        <charset val="128"/>
        <scheme val="minor"/>
      </rPr>
      <t>自社の本社・事業所・工場等（借り上げ可）に限ります。</t>
    </r>
    <rPh sb="1" eb="2">
      <t>ホン</t>
    </rPh>
    <rPh sb="2" eb="4">
      <t>ジョセイ</t>
    </rPh>
    <rPh sb="4" eb="6">
      <t>ジギョウ</t>
    </rPh>
    <rPh sb="16" eb="17">
      <t>ジ</t>
    </rPh>
    <rPh sb="19" eb="22">
      <t>コウニュウヒン</t>
    </rPh>
    <rPh sb="23" eb="25">
      <t>キカイ</t>
    </rPh>
    <rPh sb="25" eb="27">
      <t>ソウチ</t>
    </rPh>
    <rPh sb="27" eb="28">
      <t>フク</t>
    </rPh>
    <rPh sb="31" eb="33">
      <t>ジョセイ</t>
    </rPh>
    <rPh sb="33" eb="35">
      <t>ジギョウ</t>
    </rPh>
    <rPh sb="39" eb="42">
      <t>セイカブツ</t>
    </rPh>
    <rPh sb="42" eb="43">
      <t>トウ</t>
    </rPh>
    <rPh sb="44" eb="46">
      <t>シハラ</t>
    </rPh>
    <rPh sb="48" eb="49">
      <t>カカワ</t>
    </rPh>
    <rPh sb="50" eb="52">
      <t>ケイリ</t>
    </rPh>
    <rPh sb="52" eb="54">
      <t>カンケイ</t>
    </rPh>
    <rPh sb="54" eb="56">
      <t>ショルイ</t>
    </rPh>
    <phoneticPr fontId="1"/>
  </si>
  <si>
    <r>
      <t>39情報サービス業　</t>
    </r>
    <r>
      <rPr>
        <b/>
        <sz val="12.5"/>
        <color rgb="FFFF0000"/>
        <rFont val="ＭＳ Ｐゴシック"/>
        <family val="3"/>
        <charset val="128"/>
        <scheme val="minor"/>
      </rPr>
      <t>※ソフトウェア業、情報処理・提供サービス業含む</t>
    </r>
    <phoneticPr fontId="1"/>
  </si>
  <si>
    <r>
      <t>41映像・音声・文字情報制作業　</t>
    </r>
    <r>
      <rPr>
        <b/>
        <sz val="12.5"/>
        <color rgb="FFFF0000"/>
        <rFont val="ＭＳ Ｐゴシック"/>
        <family val="3"/>
        <charset val="128"/>
        <scheme val="minor"/>
      </rPr>
      <t>※新聞業、出版業含む</t>
    </r>
    <phoneticPr fontId="1"/>
  </si>
  <si>
    <r>
      <t>69不動産賃貸業・管理業　</t>
    </r>
    <r>
      <rPr>
        <b/>
        <sz val="12.5"/>
        <color rgb="FFFF0000"/>
        <rFont val="ＭＳ Ｐゴシック"/>
        <family val="3"/>
        <charset val="128"/>
        <scheme val="minor"/>
      </rPr>
      <t>※駐車場業以外全て</t>
    </r>
    <phoneticPr fontId="1"/>
  </si>
  <si>
    <r>
      <t>　 基準日から過去５年間における国・地方公共団体等（公社含む）の</t>
    </r>
    <r>
      <rPr>
        <b/>
        <sz val="10.5"/>
        <color theme="1"/>
        <rFont val="ＭＳ Ｐゴシック"/>
        <family val="3"/>
        <charset val="128"/>
        <scheme val="minor"/>
      </rPr>
      <t>製品・サービス開発、創業、設備投資、販路開拓等</t>
    </r>
    <r>
      <rPr>
        <sz val="10.5"/>
        <color theme="1"/>
        <rFont val="ＭＳ Ｐゴシック"/>
        <family val="3"/>
        <charset val="128"/>
        <scheme val="minor"/>
      </rPr>
      <t>の補助金・助成金のうち</t>
    </r>
    <r>
      <rPr>
        <b/>
        <u/>
        <sz val="10.5"/>
        <color theme="1"/>
        <rFont val="ＭＳ Ｐゴシック"/>
        <family val="3"/>
        <charset val="128"/>
        <scheme val="minor"/>
      </rPr>
      <t>交付を受けたことのある</t>
    </r>
    <r>
      <rPr>
        <b/>
        <sz val="10.5"/>
        <color theme="1"/>
        <rFont val="ＭＳ Ｐゴシック"/>
        <family val="3"/>
        <charset val="128"/>
        <scheme val="minor"/>
      </rPr>
      <t>補助・助成事業</t>
    </r>
    <r>
      <rPr>
        <sz val="10.5"/>
        <color theme="1"/>
        <rFont val="ＭＳ Ｐゴシック"/>
        <family val="3"/>
        <charset val="128"/>
        <scheme val="minor"/>
      </rPr>
      <t>について、</t>
    </r>
    <r>
      <rPr>
        <u/>
        <sz val="10.5"/>
        <color theme="1"/>
        <rFont val="ＭＳ Ｐゴシック"/>
        <family val="3"/>
        <charset val="128"/>
        <scheme val="minor"/>
      </rPr>
      <t>直近のものから順に</t>
    </r>
    <r>
      <rPr>
        <sz val="10.5"/>
        <color theme="1"/>
        <rFont val="ＭＳ Ｐゴシック"/>
        <family val="3"/>
        <charset val="128"/>
        <scheme val="minor"/>
      </rPr>
      <t>記入してください。</t>
    </r>
    <rPh sb="2" eb="4">
      <t>キジュン</t>
    </rPh>
    <rPh sb="4" eb="5">
      <t>ビ</t>
    </rPh>
    <rPh sb="7" eb="9">
      <t>カコ</t>
    </rPh>
    <rPh sb="10" eb="12">
      <t>ネンカン</t>
    </rPh>
    <rPh sb="32" eb="34">
      <t>セイヒン</t>
    </rPh>
    <rPh sb="39" eb="41">
      <t>カイハツ</t>
    </rPh>
    <rPh sb="42" eb="44">
      <t>ソウギョウ</t>
    </rPh>
    <rPh sb="45" eb="47">
      <t>セツビ</t>
    </rPh>
    <rPh sb="47" eb="49">
      <t>トウシ</t>
    </rPh>
    <rPh sb="50" eb="52">
      <t>ハンロ</t>
    </rPh>
    <rPh sb="52" eb="55">
      <t>カイタクナド</t>
    </rPh>
    <rPh sb="56" eb="59">
      <t>ホジョキン</t>
    </rPh>
    <rPh sb="60" eb="62">
      <t>ジョセイ</t>
    </rPh>
    <rPh sb="62" eb="63">
      <t>キン</t>
    </rPh>
    <rPh sb="66" eb="68">
      <t>コウフ</t>
    </rPh>
    <rPh sb="69" eb="70">
      <t>ウ</t>
    </rPh>
    <rPh sb="77" eb="79">
      <t>ホジョ</t>
    </rPh>
    <rPh sb="80" eb="82">
      <t>ジョセイ</t>
    </rPh>
    <rPh sb="82" eb="84">
      <t>ジギョウ</t>
    </rPh>
    <rPh sb="89" eb="91">
      <t>チョッキン</t>
    </rPh>
    <rPh sb="96" eb="97">
      <t>ジュン</t>
    </rPh>
    <rPh sb="98" eb="100">
      <t>キニュウ</t>
    </rPh>
    <phoneticPr fontId="1"/>
  </si>
  <si>
    <r>
      <t>　 基準日時点で、国・地方公共団体等（公社含む）の</t>
    </r>
    <r>
      <rPr>
        <b/>
        <sz val="10.5"/>
        <color theme="1"/>
        <rFont val="ＭＳ Ｐゴシック"/>
        <family val="3"/>
        <charset val="128"/>
        <scheme val="minor"/>
      </rPr>
      <t>製品・サービス開発、創業、設備投資、販路開拓等</t>
    </r>
    <r>
      <rPr>
        <sz val="10.5"/>
        <color theme="1"/>
        <rFont val="ＭＳ Ｐゴシック"/>
        <family val="3"/>
        <charset val="128"/>
        <scheme val="minor"/>
      </rPr>
      <t>の補助金・助成金のうち</t>
    </r>
    <r>
      <rPr>
        <b/>
        <u/>
        <sz val="10.5"/>
        <color theme="1"/>
        <rFont val="ＭＳ Ｐゴシック"/>
        <family val="3"/>
        <charset val="128"/>
        <scheme val="minor"/>
      </rPr>
      <t>実施中及び申請中又は申請予定</t>
    </r>
    <r>
      <rPr>
        <b/>
        <sz val="10.5"/>
        <color theme="1"/>
        <rFont val="ＭＳ Ｐゴシック"/>
        <family val="3"/>
        <charset val="128"/>
        <scheme val="minor"/>
      </rPr>
      <t>の補助・助成事業</t>
    </r>
    <r>
      <rPr>
        <sz val="10.5"/>
        <color theme="1"/>
        <rFont val="ＭＳ Ｐゴシック"/>
        <family val="3"/>
        <charset val="128"/>
        <scheme val="minor"/>
      </rPr>
      <t>について、</t>
    </r>
    <r>
      <rPr>
        <u/>
        <sz val="10.5"/>
        <color theme="1"/>
        <rFont val="ＭＳ Ｐゴシック"/>
        <family val="3"/>
        <charset val="128"/>
        <scheme val="minor"/>
      </rPr>
      <t>直近のものから順に</t>
    </r>
    <r>
      <rPr>
        <sz val="10.5"/>
        <color theme="1"/>
        <rFont val="ＭＳ Ｐゴシック"/>
        <family val="3"/>
        <charset val="128"/>
        <scheme val="minor"/>
      </rPr>
      <t>記入してください。</t>
    </r>
    <rPh sb="2" eb="5">
      <t>キジュンビ</t>
    </rPh>
    <rPh sb="5" eb="7">
      <t>ジテン</t>
    </rPh>
    <rPh sb="25" eb="27">
      <t>セイヒン</t>
    </rPh>
    <rPh sb="32" eb="34">
      <t>カイハツ</t>
    </rPh>
    <rPh sb="35" eb="37">
      <t>ソウギョウ</t>
    </rPh>
    <rPh sb="38" eb="40">
      <t>セツビ</t>
    </rPh>
    <rPh sb="40" eb="42">
      <t>トウシ</t>
    </rPh>
    <rPh sb="43" eb="45">
      <t>ハンロ</t>
    </rPh>
    <rPh sb="45" eb="48">
      <t>カイタクナド</t>
    </rPh>
    <rPh sb="49" eb="52">
      <t>ホジョキン</t>
    </rPh>
    <rPh sb="53" eb="55">
      <t>ジョセイ</t>
    </rPh>
    <rPh sb="55" eb="56">
      <t>キン</t>
    </rPh>
    <rPh sb="59" eb="62">
      <t>ジッシチュウ</t>
    </rPh>
    <rPh sb="62" eb="63">
      <t>オヨ</t>
    </rPh>
    <rPh sb="64" eb="67">
      <t>シンセイチュウ</t>
    </rPh>
    <rPh sb="67" eb="68">
      <t>マタ</t>
    </rPh>
    <rPh sb="69" eb="71">
      <t>シンセイ</t>
    </rPh>
    <rPh sb="71" eb="73">
      <t>ヨテイ</t>
    </rPh>
    <rPh sb="74" eb="76">
      <t>ホジョ</t>
    </rPh>
    <rPh sb="77" eb="79">
      <t>ジョセイ</t>
    </rPh>
    <rPh sb="79" eb="81">
      <t>ジギョウ</t>
    </rPh>
    <rPh sb="86" eb="88">
      <t>チョッキン</t>
    </rPh>
    <rPh sb="93" eb="94">
      <t>ジュン</t>
    </rPh>
    <phoneticPr fontId="1"/>
  </si>
  <si>
    <r>
      <t>　基準日から過去３年間における東京都及び公社事業の利用状況（</t>
    </r>
    <r>
      <rPr>
        <b/>
        <u/>
        <sz val="10.5"/>
        <color theme="1"/>
        <rFont val="ＭＳ Ｐゴシック"/>
        <family val="3"/>
        <charset val="128"/>
        <scheme val="minor"/>
      </rPr>
      <t>補助金・助成金以外</t>
    </r>
    <r>
      <rPr>
        <sz val="10.5"/>
        <color theme="1"/>
        <rFont val="ＭＳ Ｐゴシック"/>
        <family val="3"/>
        <charset val="128"/>
        <scheme val="minor"/>
      </rPr>
      <t>）について</t>
    </r>
    <r>
      <rPr>
        <u/>
        <sz val="10.5"/>
        <color theme="1"/>
        <rFont val="ＭＳ Ｐゴシック"/>
        <family val="3"/>
        <charset val="128"/>
        <scheme val="minor"/>
      </rPr>
      <t>直近のものから順に</t>
    </r>
    <r>
      <rPr>
        <sz val="10.5"/>
        <color theme="1"/>
        <rFont val="ＭＳ Ｐゴシック"/>
        <family val="3"/>
        <charset val="128"/>
        <scheme val="minor"/>
      </rPr>
      <t>記入してください。</t>
    </r>
    <rPh sb="1" eb="4">
      <t>キジュンビ</t>
    </rPh>
    <rPh sb="6" eb="8">
      <t>カコ</t>
    </rPh>
    <rPh sb="9" eb="11">
      <t>ネンカン</t>
    </rPh>
    <rPh sb="15" eb="17">
      <t>トウキョウ</t>
    </rPh>
    <rPh sb="17" eb="18">
      <t>ト</t>
    </rPh>
    <rPh sb="18" eb="19">
      <t>オヨ</t>
    </rPh>
    <rPh sb="20" eb="22">
      <t>コウシャ</t>
    </rPh>
    <rPh sb="22" eb="24">
      <t>ジギョウ</t>
    </rPh>
    <rPh sb="25" eb="27">
      <t>リヨウ</t>
    </rPh>
    <rPh sb="27" eb="29">
      <t>ジョウキョウ</t>
    </rPh>
    <rPh sb="30" eb="33">
      <t>ホジョキン</t>
    </rPh>
    <rPh sb="34" eb="37">
      <t>ジョセイキン</t>
    </rPh>
    <rPh sb="37" eb="39">
      <t>イガイ</t>
    </rPh>
    <rPh sb="44" eb="46">
      <t>チョッキン</t>
    </rPh>
    <rPh sb="51" eb="52">
      <t>ジュン</t>
    </rPh>
    <phoneticPr fontId="1"/>
  </si>
  <si>
    <r>
      <t>　基準日から過去５年間における</t>
    </r>
    <r>
      <rPr>
        <b/>
        <sz val="10.5"/>
        <color theme="1"/>
        <rFont val="ＭＳ Ｐゴシック"/>
        <family val="3"/>
        <charset val="128"/>
        <scheme val="minor"/>
      </rPr>
      <t>東京都その他団体での受賞歴</t>
    </r>
    <r>
      <rPr>
        <sz val="10.5"/>
        <color theme="1"/>
        <rFont val="ＭＳ Ｐゴシック"/>
        <family val="3"/>
        <charset val="128"/>
        <scheme val="minor"/>
      </rPr>
      <t>について直近のものから順に記入してください。</t>
    </r>
    <rPh sb="1" eb="3">
      <t>キジュン</t>
    </rPh>
    <rPh sb="6" eb="8">
      <t>カコ</t>
    </rPh>
    <rPh sb="9" eb="11">
      <t>ネンカン</t>
    </rPh>
    <rPh sb="15" eb="17">
      <t>トウキョウ</t>
    </rPh>
    <rPh sb="17" eb="18">
      <t>ト</t>
    </rPh>
    <rPh sb="20" eb="21">
      <t>ホカ</t>
    </rPh>
    <rPh sb="21" eb="23">
      <t>ダンタイ</t>
    </rPh>
    <rPh sb="25" eb="27">
      <t>ジュショウ</t>
    </rPh>
    <rPh sb="27" eb="28">
      <t>レキ</t>
    </rPh>
    <rPh sb="32" eb="34">
      <t>チョッキン</t>
    </rPh>
    <rPh sb="39" eb="40">
      <t>ジュン</t>
    </rPh>
    <phoneticPr fontId="1"/>
  </si>
  <si>
    <r>
      <t>　「</t>
    </r>
    <r>
      <rPr>
        <b/>
        <sz val="10.5"/>
        <rFont val="ＭＳ Ｐゴシック"/>
        <family val="3"/>
        <charset val="128"/>
        <scheme val="minor"/>
      </rPr>
      <t>履歴事項全部証明書」に記載されている全役員</t>
    </r>
    <r>
      <rPr>
        <sz val="10.5"/>
        <rFont val="ＭＳ Ｐゴシック"/>
        <family val="3"/>
        <charset val="128"/>
        <scheme val="minor"/>
      </rPr>
      <t>及び</t>
    </r>
    <r>
      <rPr>
        <b/>
        <sz val="10.5"/>
        <rFont val="ＭＳ Ｐゴシック"/>
        <family val="3"/>
        <charset val="128"/>
        <scheme val="minor"/>
      </rPr>
      <t>持ち株比率が70％を超えるまでの全ての株主</t>
    </r>
    <r>
      <rPr>
        <sz val="10.5"/>
        <rFont val="ＭＳ Ｐゴシック"/>
        <family val="3"/>
        <charset val="128"/>
        <scheme val="minor"/>
      </rPr>
      <t>を、</t>
    </r>
    <r>
      <rPr>
        <u/>
        <sz val="10.5"/>
        <rFont val="ＭＳ Ｐゴシック"/>
        <family val="3"/>
        <charset val="128"/>
        <scheme val="minor"/>
      </rPr>
      <t>持ち株比率が多い順に</t>
    </r>
    <r>
      <rPr>
        <sz val="10.5"/>
        <rFont val="ＭＳ Ｐゴシック"/>
        <family val="3"/>
        <charset val="128"/>
        <scheme val="minor"/>
      </rPr>
      <t>記入してください。
　それぞれの方が該当する</t>
    </r>
    <r>
      <rPr>
        <b/>
        <sz val="10.5"/>
        <rFont val="ＭＳ Ｐゴシック"/>
        <family val="3"/>
        <charset val="128"/>
        <scheme val="minor"/>
      </rPr>
      <t>「役員・株主」欄に「○」</t>
    </r>
    <r>
      <rPr>
        <sz val="10.5"/>
        <rFont val="ＭＳ Ｐゴシック"/>
        <family val="3"/>
        <charset val="128"/>
        <scheme val="minor"/>
      </rPr>
      <t>を、</t>
    </r>
    <r>
      <rPr>
        <b/>
        <sz val="10.5"/>
        <rFont val="ＭＳ Ｐゴシック"/>
        <family val="3"/>
        <charset val="128"/>
        <scheme val="minor"/>
      </rPr>
      <t>「役職／申請事業者との関係又は職業」欄に役員は「役職」</t>
    </r>
    <r>
      <rPr>
        <sz val="10.5"/>
        <rFont val="ＭＳ Ｐゴシック"/>
        <family val="3"/>
        <charset val="128"/>
        <scheme val="minor"/>
      </rPr>
      <t>、</t>
    </r>
    <r>
      <rPr>
        <b/>
        <sz val="10.5"/>
        <rFont val="ＭＳ Ｐゴシック"/>
        <family val="3"/>
        <charset val="128"/>
        <scheme val="minor"/>
      </rPr>
      <t>それ以外の方は「申請事業者との関係又は職業」</t>
    </r>
    <r>
      <rPr>
        <sz val="10.5"/>
        <rFont val="ＭＳ Ｐゴシック"/>
        <family val="3"/>
        <charset val="128"/>
        <scheme val="minor"/>
      </rPr>
      <t>を記入してください。
　なお、行は必要に応じて追加していただいて構いません。</t>
    </r>
    <rPh sb="21" eb="23">
      <t>ヤクイン</t>
    </rPh>
    <rPh sb="23" eb="24">
      <t>オヨ</t>
    </rPh>
    <rPh sb="25" eb="26">
      <t>モ</t>
    </rPh>
    <rPh sb="27" eb="28">
      <t>カブ</t>
    </rPh>
    <rPh sb="28" eb="30">
      <t>ヒリツ</t>
    </rPh>
    <rPh sb="35" eb="36">
      <t>コ</t>
    </rPh>
    <rPh sb="41" eb="42">
      <t>スベ</t>
    </rPh>
    <rPh sb="44" eb="46">
      <t>カブヌシ</t>
    </rPh>
    <rPh sb="48" eb="49">
      <t>モ</t>
    </rPh>
    <rPh sb="50" eb="51">
      <t>カブ</t>
    </rPh>
    <rPh sb="51" eb="53">
      <t>ヒリツ</t>
    </rPh>
    <rPh sb="54" eb="55">
      <t>オオ</t>
    </rPh>
    <rPh sb="56" eb="57">
      <t>ジュン</t>
    </rPh>
    <rPh sb="58" eb="60">
      <t>キニュウ</t>
    </rPh>
    <rPh sb="74" eb="75">
      <t>カタ</t>
    </rPh>
    <rPh sb="81" eb="83">
      <t>ヤクイン</t>
    </rPh>
    <rPh sb="84" eb="86">
      <t>カブヌシ</t>
    </rPh>
    <rPh sb="87" eb="88">
      <t>ラン</t>
    </rPh>
    <rPh sb="95" eb="97">
      <t>ヤクショク</t>
    </rPh>
    <rPh sb="112" eb="113">
      <t>ラン</t>
    </rPh>
    <rPh sb="114" eb="116">
      <t>ヤクイン</t>
    </rPh>
    <rPh sb="127" eb="128">
      <t>カタ</t>
    </rPh>
    <rPh sb="132" eb="134">
      <t>ジギョウ</t>
    </rPh>
    <rPh sb="134" eb="135">
      <t>シャ</t>
    </rPh>
    <rPh sb="145" eb="147">
      <t>キニュウ</t>
    </rPh>
    <rPh sb="159" eb="160">
      <t>ギョウ</t>
    </rPh>
    <rPh sb="161" eb="163">
      <t>ヒツヨウ</t>
    </rPh>
    <rPh sb="164" eb="165">
      <t>オウ</t>
    </rPh>
    <rPh sb="176" eb="177">
      <t>カマ</t>
    </rPh>
    <phoneticPr fontId="1"/>
  </si>
  <si>
    <r>
      <t>　上記「役員・株主名簿」の中で、募集要項に記載されている</t>
    </r>
    <r>
      <rPr>
        <b/>
        <sz val="10"/>
        <rFont val="ＭＳ Ｐゴシック"/>
        <family val="3"/>
        <charset val="128"/>
        <scheme val="minor"/>
      </rPr>
      <t>大企業に該当する役員・株主</t>
    </r>
    <r>
      <rPr>
        <sz val="10"/>
        <rFont val="ＭＳ Ｐゴシック"/>
        <family val="3"/>
        <charset val="128"/>
        <scheme val="minor"/>
      </rPr>
      <t>がある場合はその情報を記入してください。</t>
    </r>
    <rPh sb="1" eb="3">
      <t>ジョウキ</t>
    </rPh>
    <rPh sb="4" eb="6">
      <t>ヤクイン</t>
    </rPh>
    <rPh sb="7" eb="9">
      <t>カブヌシ</t>
    </rPh>
    <rPh sb="9" eb="11">
      <t>メイボ</t>
    </rPh>
    <rPh sb="13" eb="14">
      <t>ナカ</t>
    </rPh>
    <rPh sb="16" eb="18">
      <t>ボシュウ</t>
    </rPh>
    <rPh sb="18" eb="20">
      <t>ヨウコウ</t>
    </rPh>
    <rPh sb="21" eb="23">
      <t>キサイ</t>
    </rPh>
    <rPh sb="28" eb="31">
      <t>ダイキギョウ</t>
    </rPh>
    <rPh sb="32" eb="34">
      <t>ガイトウ</t>
    </rPh>
    <rPh sb="36" eb="38">
      <t>ヤクイン</t>
    </rPh>
    <rPh sb="39" eb="41">
      <t>カブヌシ</t>
    </rPh>
    <rPh sb="44" eb="46">
      <t>バアイ</t>
    </rPh>
    <rPh sb="49" eb="51">
      <t>ジョウホウ</t>
    </rPh>
    <rPh sb="52" eb="54">
      <t>キニュウ</t>
    </rPh>
    <phoneticPr fontId="1"/>
  </si>
  <si>
    <r>
      <t xml:space="preserve">製品等の概要
</t>
    </r>
    <r>
      <rPr>
        <sz val="10"/>
        <color theme="1"/>
        <rFont val="ＭＳ Ｐゴシック"/>
        <family val="3"/>
        <charset val="128"/>
        <scheme val="minor"/>
      </rPr>
      <t>（200字以内）</t>
    </r>
    <rPh sb="0" eb="2">
      <t>セイヒン</t>
    </rPh>
    <rPh sb="2" eb="3">
      <t>トウ</t>
    </rPh>
    <rPh sb="4" eb="6">
      <t>ガイヨウ</t>
    </rPh>
    <rPh sb="11" eb="12">
      <t>ジ</t>
    </rPh>
    <rPh sb="12" eb="14">
      <t>イナイ</t>
    </rPh>
    <phoneticPr fontId="10"/>
  </si>
  <si>
    <r>
      <t xml:space="preserve">既存製品・技術に
対する優位性
（機能性、利便性、
安全性、品質）
</t>
    </r>
    <r>
      <rPr>
        <sz val="10"/>
        <color theme="1"/>
        <rFont val="ＭＳ Ｐゴシック"/>
        <family val="3"/>
        <charset val="128"/>
        <scheme val="minor"/>
      </rPr>
      <t>（300字以内）</t>
    </r>
    <rPh sb="0" eb="2">
      <t>キゾン</t>
    </rPh>
    <rPh sb="2" eb="4">
      <t>セイヒン</t>
    </rPh>
    <rPh sb="5" eb="7">
      <t>ギジュツ</t>
    </rPh>
    <rPh sb="9" eb="10">
      <t>タイ</t>
    </rPh>
    <rPh sb="12" eb="15">
      <t>ユウイセイ</t>
    </rPh>
    <rPh sb="17" eb="20">
      <t>キノウセイ</t>
    </rPh>
    <rPh sb="21" eb="24">
      <t>リベンセイ</t>
    </rPh>
    <rPh sb="26" eb="29">
      <t>アンゼンセイ</t>
    </rPh>
    <rPh sb="30" eb="32">
      <t>ヒンシツ</t>
    </rPh>
    <rPh sb="38" eb="39">
      <t>ジ</t>
    </rPh>
    <rPh sb="39" eb="41">
      <t>イナイ</t>
    </rPh>
    <phoneticPr fontId="10"/>
  </si>
  <si>
    <r>
      <t xml:space="preserve">上記以外の特筆すべきアピールポイント
</t>
    </r>
    <r>
      <rPr>
        <sz val="10"/>
        <color theme="1"/>
        <rFont val="ＭＳ Ｐゴシック"/>
        <family val="3"/>
        <charset val="128"/>
        <scheme val="minor"/>
      </rPr>
      <t>（200字以内）</t>
    </r>
    <rPh sb="0" eb="2">
      <t>ジョウキ</t>
    </rPh>
    <rPh sb="2" eb="4">
      <t>イガイ</t>
    </rPh>
    <rPh sb="5" eb="7">
      <t>トクヒツ</t>
    </rPh>
    <rPh sb="23" eb="24">
      <t>ジ</t>
    </rPh>
    <rPh sb="24" eb="26">
      <t>イナイ</t>
    </rPh>
    <phoneticPr fontId="10"/>
  </si>
  <si>
    <r>
      <rPr>
        <u/>
        <sz val="11"/>
        <color theme="1"/>
        <rFont val="ＭＳ Ｐゴシック"/>
        <family val="3"/>
        <charset val="128"/>
        <scheme val="minor"/>
      </rPr>
      <t>改良前</t>
    </r>
    <r>
      <rPr>
        <sz val="11"/>
        <color theme="1"/>
        <rFont val="ＭＳ Ｐゴシック"/>
        <family val="3"/>
        <charset val="128"/>
        <scheme val="minor"/>
      </rPr>
      <t>製品・技術の全体像</t>
    </r>
    <rPh sb="0" eb="2">
      <t>カイリョウ</t>
    </rPh>
    <rPh sb="2" eb="3">
      <t>マエ</t>
    </rPh>
    <rPh sb="3" eb="5">
      <t>セイヒン</t>
    </rPh>
    <rPh sb="6" eb="8">
      <t>ギジュツ</t>
    </rPh>
    <rPh sb="9" eb="12">
      <t>ゼンタイゾウ</t>
    </rPh>
    <phoneticPr fontId="1"/>
  </si>
  <si>
    <r>
      <rPr>
        <u/>
        <sz val="11"/>
        <color theme="1"/>
        <rFont val="ＭＳ Ｐゴシック"/>
        <family val="3"/>
        <charset val="128"/>
        <scheme val="minor"/>
      </rPr>
      <t>改良後</t>
    </r>
    <r>
      <rPr>
        <sz val="11"/>
        <color theme="1"/>
        <rFont val="ＭＳ Ｐゴシック"/>
        <family val="3"/>
        <charset val="128"/>
        <scheme val="minor"/>
      </rPr>
      <t>製品・技術の全体像</t>
    </r>
    <rPh sb="0" eb="2">
      <t>カイリョウ</t>
    </rPh>
    <rPh sb="2" eb="3">
      <t>ゴ</t>
    </rPh>
    <rPh sb="3" eb="5">
      <t>セイヒン</t>
    </rPh>
    <rPh sb="6" eb="8">
      <t>ギジュツ</t>
    </rPh>
    <rPh sb="9" eb="11">
      <t>ゼンタイ</t>
    </rPh>
    <rPh sb="11" eb="12">
      <t>ゾウ</t>
    </rPh>
    <phoneticPr fontId="10"/>
  </si>
  <si>
    <r>
      <t xml:space="preserve">複数製作する場合の理由
</t>
    </r>
    <r>
      <rPr>
        <sz val="10"/>
        <color theme="1"/>
        <rFont val="ＭＳ Ｐゴシック"/>
        <family val="3"/>
        <charset val="128"/>
        <scheme val="minor"/>
      </rPr>
      <t>※数量２以上の場合のみ記入</t>
    </r>
    <phoneticPr fontId="1"/>
  </si>
  <si>
    <r>
      <t xml:space="preserve">（１） 本助成事業に係る先行技術調査の実施
</t>
    </r>
    <r>
      <rPr>
        <sz val="10.5"/>
        <color theme="1"/>
        <rFont val="ＭＳ Ｐゴシック"/>
        <family val="3"/>
        <charset val="128"/>
        <scheme val="minor"/>
      </rPr>
      <t>※特許情報プラットフォームJ-PlatPat等により検索してください。</t>
    </r>
    <rPh sb="19" eb="21">
      <t>ジッシ</t>
    </rPh>
    <phoneticPr fontId="1"/>
  </si>
  <si>
    <r>
      <t>12．本助成事業遂行にあたっての法令遵守、環境配慮、安全性確保への取組み</t>
    </r>
    <r>
      <rPr>
        <sz val="11"/>
        <color theme="1"/>
        <rFont val="ＭＳ Ｐゴシック"/>
        <family val="3"/>
        <charset val="128"/>
        <scheme val="minor"/>
      </rPr>
      <t>（200字以内）</t>
    </r>
    <rPh sb="3" eb="4">
      <t>ホン</t>
    </rPh>
    <rPh sb="4" eb="6">
      <t>ジョセイ</t>
    </rPh>
    <rPh sb="6" eb="8">
      <t>ジギョウ</t>
    </rPh>
    <rPh sb="8" eb="10">
      <t>スイコウ</t>
    </rPh>
    <rPh sb="16" eb="18">
      <t>ホウレイ</t>
    </rPh>
    <rPh sb="18" eb="20">
      <t>ジュンシュ</t>
    </rPh>
    <rPh sb="21" eb="23">
      <t>カンキョウ</t>
    </rPh>
    <rPh sb="23" eb="25">
      <t>ハイリョ</t>
    </rPh>
    <rPh sb="26" eb="29">
      <t>アンゼンセイ</t>
    </rPh>
    <rPh sb="29" eb="31">
      <t>カクホ</t>
    </rPh>
    <rPh sb="33" eb="35">
      <t>トリク</t>
    </rPh>
    <phoneticPr fontId="10"/>
  </si>
  <si>
    <r>
      <t>13．専門用語の解説</t>
    </r>
    <r>
      <rPr>
        <sz val="11"/>
        <color theme="1"/>
        <rFont val="ＭＳ Ｐゴシック"/>
        <family val="3"/>
        <charset val="128"/>
        <scheme val="minor"/>
      </rPr>
      <t>　※本申請書において解説が必要な用語等がある場合は記入してください。</t>
    </r>
    <rPh sb="3" eb="5">
      <t>センモン</t>
    </rPh>
    <rPh sb="13" eb="15">
      <t>シンセイ</t>
    </rPh>
    <rPh sb="15" eb="16">
      <t>ショ</t>
    </rPh>
    <phoneticPr fontId="10"/>
  </si>
  <si>
    <r>
      <t>改良・実用化フェーズ</t>
    </r>
    <r>
      <rPr>
        <sz val="10"/>
        <rFont val="ＭＳ Ｐゴシック"/>
        <family val="3"/>
        <charset val="128"/>
        <scheme val="minor"/>
      </rPr>
      <t>（助成率2/3　助成金交付申請額 上限1,000万円）</t>
    </r>
    <phoneticPr fontId="1"/>
  </si>
  <si>
    <r>
      <t>普及促進フェーズ</t>
    </r>
    <r>
      <rPr>
        <sz val="10"/>
        <rFont val="ＭＳ Ｐゴシック"/>
        <family val="3"/>
        <charset val="128"/>
        <scheme val="minor"/>
      </rPr>
      <t>（助成率1/2　助成金交付申請額 上限350万円）</t>
    </r>
    <phoneticPr fontId="1"/>
  </si>
  <si>
    <t>　※実用化製品の更なる改良のための経費は対象となりません。</t>
    <rPh sb="2" eb="5">
      <t>ジツヨウカ</t>
    </rPh>
    <rPh sb="5" eb="7">
      <t>セイヒン</t>
    </rPh>
    <rPh sb="8" eb="9">
      <t>サラ</t>
    </rPh>
    <rPh sb="11" eb="13">
      <t>カイリョウ</t>
    </rPh>
    <rPh sb="17" eb="19">
      <t>ケイヒ</t>
    </rPh>
    <rPh sb="20" eb="22">
      <t>タイショウ</t>
    </rPh>
    <phoneticPr fontId="1"/>
  </si>
  <si>
    <t>　※実用化製品の更なる改良のための経費は対象となりません。</t>
    <phoneticPr fontId="5"/>
  </si>
  <si>
    <r>
      <t>　</t>
    </r>
    <r>
      <rPr>
        <b/>
        <u/>
        <sz val="10"/>
        <color theme="1"/>
        <rFont val="ＭＳ Ｐゴシック"/>
        <family val="3"/>
        <charset val="128"/>
      </rPr>
      <t>※実用化製品の更なる改良のための経費は対象となりません。</t>
    </r>
    <phoneticPr fontId="5"/>
  </si>
  <si>
    <t>　※経費は、（助成対象期間内のリース月数×月額リース料＝）リース・レンタル料合計を計上してください。</t>
    <rPh sb="2" eb="4">
      <t>ケイヒ</t>
    </rPh>
    <rPh sb="7" eb="9">
      <t>ジョセイ</t>
    </rPh>
    <rPh sb="9" eb="11">
      <t>タイショウ</t>
    </rPh>
    <rPh sb="11" eb="13">
      <t>キカン</t>
    </rPh>
    <rPh sb="13" eb="14">
      <t>ナイ</t>
    </rPh>
    <rPh sb="18" eb="20">
      <t>ツキスウ</t>
    </rPh>
    <rPh sb="21" eb="23">
      <t>ゲツガク</t>
    </rPh>
    <rPh sb="26" eb="27">
      <t>リョウ</t>
    </rPh>
    <rPh sb="37" eb="38">
      <t>リョウ</t>
    </rPh>
    <rPh sb="38" eb="40">
      <t>ゴウケイ</t>
    </rPh>
    <rPh sb="41" eb="43">
      <t>ケイジョウ</t>
    </rPh>
    <phoneticPr fontId="1"/>
  </si>
  <si>
    <t>　※既存機械装置等の改良や修繕等、生産・量産用の機械装置等に係る経費は助成対象外となります。</t>
    <phoneticPr fontId="1"/>
  </si>
  <si>
    <t>　※実用化製品の更なる改良のための経費は対象となりません。</t>
    <phoneticPr fontId="1"/>
  </si>
  <si>
    <t>　※運用・保守費用、人材派遣に係る費用は対象となりません。</t>
    <phoneticPr fontId="1"/>
  </si>
  <si>
    <t>(11)　広告費</t>
    <rPh sb="5" eb="7">
      <t>コウコク</t>
    </rPh>
    <phoneticPr fontId="1"/>
  </si>
  <si>
    <t>広告種別</t>
    <rPh sb="0" eb="2">
      <t>コウコク</t>
    </rPh>
    <rPh sb="2" eb="4">
      <t>シュベツ</t>
    </rPh>
    <phoneticPr fontId="1"/>
  </si>
  <si>
    <t>具体的な内容</t>
    <rPh sb="0" eb="3">
      <t>グタイテキ</t>
    </rPh>
    <rPh sb="4" eb="6">
      <t>ナイヨウ</t>
    </rPh>
    <phoneticPr fontId="1"/>
  </si>
  <si>
    <t>掲載媒体又は支払先</t>
    <rPh sb="0" eb="2">
      <t>ケイサイ</t>
    </rPh>
    <rPh sb="2" eb="4">
      <t>バイタイ</t>
    </rPh>
    <rPh sb="4" eb="5">
      <t>マタ</t>
    </rPh>
    <rPh sb="6" eb="8">
      <t>シハライ</t>
    </rPh>
    <rPh sb="8" eb="9">
      <t>サキ</t>
    </rPh>
    <phoneticPr fontId="5"/>
  </si>
  <si>
    <t xml:space="preserve">支払先   </t>
    <rPh sb="0" eb="2">
      <t>シハライ</t>
    </rPh>
    <rPh sb="2" eb="3">
      <t>サキ</t>
    </rPh>
    <phoneticPr fontId="5"/>
  </si>
  <si>
    <r>
      <t>　※</t>
    </r>
    <r>
      <rPr>
        <u/>
        <sz val="10"/>
        <color theme="1"/>
        <rFont val="ＭＳ Ｐゴシック"/>
        <family val="3"/>
        <charset val="128"/>
      </rPr>
      <t>改良・実用化フェーズで実用化した技術・製品を広報するため</t>
    </r>
    <r>
      <rPr>
        <sz val="10"/>
        <color theme="1"/>
        <rFont val="ＭＳ Ｐゴシック"/>
        <family val="3"/>
        <charset val="128"/>
      </rPr>
      <t>の経費が助成対象です。</t>
    </r>
    <rPh sb="2" eb="4">
      <t>カイリョウ</t>
    </rPh>
    <rPh sb="5" eb="8">
      <t>ジツヨウカ</t>
    </rPh>
    <rPh sb="13" eb="16">
      <t>ジツヨウカ</t>
    </rPh>
    <rPh sb="18" eb="20">
      <t>ギジュツ</t>
    </rPh>
    <rPh sb="21" eb="23">
      <t>セイヒン</t>
    </rPh>
    <rPh sb="24" eb="26">
      <t>コウホウ</t>
    </rPh>
    <rPh sb="31" eb="33">
      <t>ケイヒ</t>
    </rPh>
    <rPh sb="34" eb="36">
      <t>ジョセイ</t>
    </rPh>
    <rPh sb="36" eb="38">
      <t>タイショウ</t>
    </rPh>
    <phoneticPr fontId="1"/>
  </si>
  <si>
    <t>その他助成対象外経費</t>
    <rPh sb="2" eb="3">
      <t>タ</t>
    </rPh>
    <rPh sb="3" eb="5">
      <t>ジョセイ</t>
    </rPh>
    <rPh sb="5" eb="7">
      <t>タイショウ</t>
    </rPh>
    <rPh sb="7" eb="8">
      <t>ガイ</t>
    </rPh>
    <rPh sb="8" eb="10">
      <t>ケイヒ</t>
    </rPh>
    <phoneticPr fontId="1"/>
  </si>
  <si>
    <t>経費項目</t>
    <rPh sb="0" eb="2">
      <t>ケイヒ</t>
    </rPh>
    <rPh sb="2" eb="4">
      <t>コウモク</t>
    </rPh>
    <phoneticPr fontId="1"/>
  </si>
  <si>
    <r>
      <t>　※</t>
    </r>
    <r>
      <rPr>
        <u/>
        <sz val="10"/>
        <color theme="1"/>
        <rFont val="ＭＳ Ｐゴシック"/>
        <family val="3"/>
        <charset val="128"/>
      </rPr>
      <t>改良・実用化フェーズで実用化した技術・製品を出展するための出展小間料</t>
    </r>
    <r>
      <rPr>
        <sz val="10"/>
        <color theme="1"/>
        <rFont val="ＭＳ Ｐゴシック"/>
        <family val="3"/>
        <charset val="128"/>
      </rPr>
      <t>のみ助成対象です。</t>
    </r>
    <rPh sb="2" eb="4">
      <t>カイリョウ</t>
    </rPh>
    <rPh sb="5" eb="8">
      <t>ジツヨウカ</t>
    </rPh>
    <rPh sb="13" eb="16">
      <t>ジツヨウカ</t>
    </rPh>
    <rPh sb="18" eb="20">
      <t>ギジュツ</t>
    </rPh>
    <rPh sb="21" eb="23">
      <t>セイヒン</t>
    </rPh>
    <rPh sb="24" eb="26">
      <t>シュッテン</t>
    </rPh>
    <rPh sb="31" eb="33">
      <t>シュッテン</t>
    </rPh>
    <rPh sb="33" eb="35">
      <t>コマ</t>
    </rPh>
    <rPh sb="35" eb="36">
      <t>リョウ</t>
    </rPh>
    <rPh sb="38" eb="40">
      <t>ジョセイ</t>
    </rPh>
    <rPh sb="40" eb="42">
      <t>タイショウ</t>
    </rPh>
    <phoneticPr fontId="1"/>
  </si>
  <si>
    <t>（２）災害・事故の現状</t>
    <rPh sb="3" eb="5">
      <t>サイガイ</t>
    </rPh>
    <rPh sb="6" eb="8">
      <t>ジコ</t>
    </rPh>
    <rPh sb="9" eb="11">
      <t>ゲンジョウ</t>
    </rPh>
    <phoneticPr fontId="10"/>
  </si>
  <si>
    <t>改良・実用化フェーズの
完了検査後</t>
    <rPh sb="16" eb="17">
      <t>ゴ</t>
    </rPh>
    <phoneticPr fontId="1"/>
  </si>
  <si>
    <t>市場投入時期（予定）</t>
    <rPh sb="0" eb="2">
      <t>シジョウ</t>
    </rPh>
    <rPh sb="2" eb="4">
      <t>トウニュウ</t>
    </rPh>
    <rPh sb="4" eb="6">
      <t>ジキ</t>
    </rPh>
    <rPh sb="7" eb="9">
      <t>ヨテイ</t>
    </rPh>
    <phoneticPr fontId="1"/>
  </si>
  <si>
    <t>(１) 原材料・副資材費</t>
    <phoneticPr fontId="5"/>
  </si>
  <si>
    <r>
      <t>　※特注部品等の製作を外部委託する場合は、「</t>
    </r>
    <r>
      <rPr>
        <b/>
        <sz val="10"/>
        <color theme="1"/>
        <rFont val="ＭＳ Ｐゴシック"/>
        <family val="3"/>
        <charset val="128"/>
      </rPr>
      <t>(３) 委託費</t>
    </r>
    <r>
      <rPr>
        <sz val="10"/>
        <color theme="1"/>
        <rFont val="ＭＳ Ｐゴシック"/>
        <family val="3"/>
        <charset val="128"/>
      </rPr>
      <t>」に計上してください。</t>
    </r>
    <rPh sb="2" eb="4">
      <t>トクチュウ</t>
    </rPh>
    <rPh sb="4" eb="6">
      <t>ブヒン</t>
    </rPh>
    <rPh sb="6" eb="7">
      <t>トウ</t>
    </rPh>
    <rPh sb="8" eb="10">
      <t>セイサク</t>
    </rPh>
    <rPh sb="11" eb="13">
      <t>ガイブ</t>
    </rPh>
    <rPh sb="13" eb="15">
      <t>イタク</t>
    </rPh>
    <rPh sb="17" eb="19">
      <t>バアイ</t>
    </rPh>
    <rPh sb="26" eb="28">
      <t>イタク</t>
    </rPh>
    <rPh sb="28" eb="29">
      <t>ヒ</t>
    </rPh>
    <rPh sb="31" eb="33">
      <t>ケイジョウ</t>
    </rPh>
    <phoneticPr fontId="5"/>
  </si>
  <si>
    <r>
      <t>　※試作金型に係る費用は、「</t>
    </r>
    <r>
      <rPr>
        <b/>
        <sz val="10"/>
        <color theme="1"/>
        <rFont val="ＭＳ Ｐゴシック"/>
        <family val="3"/>
        <charset val="128"/>
      </rPr>
      <t>(２)機械装置・工具器具費</t>
    </r>
    <r>
      <rPr>
        <sz val="10"/>
        <color theme="1"/>
        <rFont val="ＭＳ Ｐゴシック"/>
        <family val="3"/>
        <charset val="128"/>
      </rPr>
      <t>」に計上してください。</t>
    </r>
    <rPh sb="2" eb="4">
      <t>シサク</t>
    </rPh>
    <rPh sb="4" eb="6">
      <t>カナガタ</t>
    </rPh>
    <rPh sb="7" eb="8">
      <t>カカ</t>
    </rPh>
    <rPh sb="9" eb="11">
      <t>ヒヨウ</t>
    </rPh>
    <rPh sb="17" eb="19">
      <t>キカイ</t>
    </rPh>
    <rPh sb="19" eb="21">
      <t>ソウチ</t>
    </rPh>
    <rPh sb="22" eb="24">
      <t>コウグ</t>
    </rPh>
    <rPh sb="24" eb="26">
      <t>キグ</t>
    </rPh>
    <rPh sb="26" eb="27">
      <t>ヒ</t>
    </rPh>
    <rPh sb="29" eb="31">
      <t>ケイジョウ</t>
    </rPh>
    <phoneticPr fontId="5"/>
  </si>
  <si>
    <t>(２) 機械装置・工具器具費</t>
    <rPh sb="4" eb="6">
      <t>キカイ</t>
    </rPh>
    <rPh sb="6" eb="8">
      <t>ソウチ</t>
    </rPh>
    <rPh sb="9" eb="11">
      <t>コウグ</t>
    </rPh>
    <rPh sb="11" eb="13">
      <t>キグ</t>
    </rPh>
    <rPh sb="13" eb="14">
      <t>ヒ</t>
    </rPh>
    <phoneticPr fontId="5"/>
  </si>
  <si>
    <r>
      <t>　※試作金型に係る経費は、「</t>
    </r>
    <r>
      <rPr>
        <b/>
        <sz val="10"/>
        <rFont val="ＭＳ Ｐゴシック"/>
        <family val="3"/>
        <charset val="128"/>
      </rPr>
      <t>(３) 委託費</t>
    </r>
    <r>
      <rPr>
        <sz val="10"/>
        <rFont val="ＭＳ Ｐゴシック"/>
        <family val="3"/>
        <charset val="128"/>
      </rPr>
      <t>」ではなく「</t>
    </r>
    <r>
      <rPr>
        <b/>
        <sz val="10"/>
        <rFont val="ＭＳ Ｐゴシック"/>
        <family val="3"/>
        <charset val="128"/>
      </rPr>
      <t>(２) 機械装置・工具器具費</t>
    </r>
    <r>
      <rPr>
        <sz val="10"/>
        <rFont val="ＭＳ Ｐゴシック"/>
        <family val="3"/>
        <charset val="128"/>
      </rPr>
      <t>」に計上してください。</t>
    </r>
    <rPh sb="2" eb="4">
      <t>シサク</t>
    </rPh>
    <rPh sb="4" eb="6">
      <t>カナガタ</t>
    </rPh>
    <rPh sb="7" eb="8">
      <t>カカワ</t>
    </rPh>
    <rPh sb="9" eb="11">
      <t>ケイヒ</t>
    </rPh>
    <rPh sb="18" eb="20">
      <t>イタク</t>
    </rPh>
    <rPh sb="20" eb="21">
      <t>ヒ</t>
    </rPh>
    <rPh sb="31" eb="33">
      <t>キカイ</t>
    </rPh>
    <rPh sb="33" eb="35">
      <t>ソウチ</t>
    </rPh>
    <rPh sb="36" eb="38">
      <t>コウグ</t>
    </rPh>
    <rPh sb="38" eb="40">
      <t>キグ</t>
    </rPh>
    <rPh sb="40" eb="41">
      <t>ヒ</t>
    </rPh>
    <rPh sb="43" eb="45">
      <t>ケイジョウ</t>
    </rPh>
    <phoneticPr fontId="1"/>
  </si>
  <si>
    <r>
      <t>　「</t>
    </r>
    <r>
      <rPr>
        <b/>
        <sz val="10"/>
        <color theme="1"/>
        <rFont val="ＭＳ Ｐゴシック"/>
        <family val="3"/>
        <charset val="128"/>
      </rPr>
      <t>(２) 機械装置・工具器具費</t>
    </r>
    <r>
      <rPr>
        <sz val="10"/>
        <color theme="1"/>
        <rFont val="ＭＳ Ｐゴシック"/>
        <family val="3"/>
        <charset val="128"/>
      </rPr>
      <t>」に計上した</t>
    </r>
    <r>
      <rPr>
        <b/>
        <u/>
        <sz val="10"/>
        <color theme="1"/>
        <rFont val="ＭＳ Ｐゴシック"/>
        <family val="3"/>
        <charset val="128"/>
      </rPr>
      <t>１件あたりの単価が税抜100万円以上の購入品</t>
    </r>
    <r>
      <rPr>
        <u/>
        <sz val="10"/>
        <color theme="1"/>
        <rFont val="ＭＳ Ｐゴシック"/>
        <family val="3"/>
        <charset val="128"/>
      </rPr>
      <t>について記入してください。</t>
    </r>
    <rPh sb="6" eb="8">
      <t>キカイ</t>
    </rPh>
    <rPh sb="8" eb="10">
      <t>ソウチ</t>
    </rPh>
    <rPh sb="11" eb="13">
      <t>コウグ</t>
    </rPh>
    <rPh sb="13" eb="15">
      <t>キグ</t>
    </rPh>
    <rPh sb="15" eb="16">
      <t>ヒ</t>
    </rPh>
    <rPh sb="18" eb="20">
      <t>ケイジョウ</t>
    </rPh>
    <rPh sb="23" eb="24">
      <t>ケン</t>
    </rPh>
    <rPh sb="28" eb="30">
      <t>タンカ</t>
    </rPh>
    <rPh sb="31" eb="33">
      <t>ゼイヌキ</t>
    </rPh>
    <rPh sb="36" eb="40">
      <t>マンエンイジョウ</t>
    </rPh>
    <rPh sb="41" eb="44">
      <t>コウニュウヒン</t>
    </rPh>
    <rPh sb="48" eb="50">
      <t>キニュウ</t>
    </rPh>
    <phoneticPr fontId="5"/>
  </si>
  <si>
    <t>(３) 委託費</t>
    <phoneticPr fontId="1"/>
  </si>
  <si>
    <t>　※試作金型に係る経費は、「(３) 委託費」ではなく「(２) 機械装置・工具器具費」に計上してください。</t>
    <phoneticPr fontId="1"/>
  </si>
  <si>
    <t>上記委託先は、自社と資本関係、役員又は従業員の兼務、自社の代表者３親等以内の親族による経営ではない</t>
    <rPh sb="2" eb="4">
      <t>イタク</t>
    </rPh>
    <rPh sb="4" eb="5">
      <t>サキ</t>
    </rPh>
    <phoneticPr fontId="1"/>
  </si>
  <si>
    <t>(４) 産業財産権出願・導入費</t>
    <rPh sb="4" eb="6">
      <t>サンギョウ</t>
    </rPh>
    <rPh sb="6" eb="9">
      <t>ザイサンケン</t>
    </rPh>
    <rPh sb="9" eb="11">
      <t>シュツガン</t>
    </rPh>
    <rPh sb="12" eb="14">
      <t>ドウニュウ</t>
    </rPh>
    <rPh sb="14" eb="15">
      <t>ヒ</t>
    </rPh>
    <phoneticPr fontId="5"/>
  </si>
  <si>
    <t>(５) 直接人件費　【従事時間見積表】</t>
    <phoneticPr fontId="5"/>
  </si>
  <si>
    <t>(６) 原材料・副資材費</t>
    <phoneticPr fontId="5"/>
  </si>
  <si>
    <t>　※特注部品等の製作を外部委託する場合は、「(８) 委託費」に計上してください。</t>
    <rPh sb="2" eb="4">
      <t>トクチュウ</t>
    </rPh>
    <rPh sb="4" eb="6">
      <t>ブヒン</t>
    </rPh>
    <rPh sb="6" eb="7">
      <t>トウ</t>
    </rPh>
    <rPh sb="8" eb="10">
      <t>セイサク</t>
    </rPh>
    <rPh sb="11" eb="13">
      <t>ガイブ</t>
    </rPh>
    <rPh sb="13" eb="15">
      <t>イタク</t>
    </rPh>
    <rPh sb="17" eb="19">
      <t>バアイ</t>
    </rPh>
    <rPh sb="26" eb="28">
      <t>イタク</t>
    </rPh>
    <rPh sb="28" eb="29">
      <t>ヒ</t>
    </rPh>
    <rPh sb="31" eb="33">
      <t>ケイジョウ</t>
    </rPh>
    <phoneticPr fontId="5"/>
  </si>
  <si>
    <t>　※試作金型に係る費用は、「(７)機械装置・工具器具費」に計上してください。</t>
    <phoneticPr fontId="1"/>
  </si>
  <si>
    <t>(７) 機械装置・工具器具費</t>
    <rPh sb="4" eb="6">
      <t>キカイ</t>
    </rPh>
    <rPh sb="6" eb="8">
      <t>ソウチ</t>
    </rPh>
    <rPh sb="9" eb="11">
      <t>コウグ</t>
    </rPh>
    <rPh sb="11" eb="13">
      <t>キグ</t>
    </rPh>
    <rPh sb="13" eb="14">
      <t>ヒ</t>
    </rPh>
    <phoneticPr fontId="5"/>
  </si>
  <si>
    <r>
      <t>　※特注部品等の製作を外部委託する場合は、「</t>
    </r>
    <r>
      <rPr>
        <b/>
        <sz val="10"/>
        <color theme="1"/>
        <rFont val="ＭＳ Ｐゴシック"/>
        <family val="3"/>
        <charset val="128"/>
      </rPr>
      <t>(８) 委託費</t>
    </r>
    <r>
      <rPr>
        <sz val="10"/>
        <color theme="1"/>
        <rFont val="ＭＳ Ｐゴシック"/>
        <family val="3"/>
        <charset val="128"/>
      </rPr>
      <t>」に計上してください。</t>
    </r>
    <rPh sb="2" eb="4">
      <t>トクチュウ</t>
    </rPh>
    <rPh sb="4" eb="6">
      <t>ブヒン</t>
    </rPh>
    <rPh sb="6" eb="7">
      <t>トウ</t>
    </rPh>
    <rPh sb="8" eb="10">
      <t>セイサク</t>
    </rPh>
    <rPh sb="11" eb="13">
      <t>ガイブ</t>
    </rPh>
    <rPh sb="13" eb="15">
      <t>イタク</t>
    </rPh>
    <rPh sb="17" eb="19">
      <t>バアイ</t>
    </rPh>
    <rPh sb="26" eb="28">
      <t>イタク</t>
    </rPh>
    <rPh sb="28" eb="29">
      <t>ヒ</t>
    </rPh>
    <rPh sb="31" eb="33">
      <t>ケイジョウ</t>
    </rPh>
    <phoneticPr fontId="5"/>
  </si>
  <si>
    <t>１．申請テーマ</t>
    <phoneticPr fontId="10"/>
  </si>
  <si>
    <t>２．対応分野</t>
    <rPh sb="2" eb="4">
      <t>タイオウ</t>
    </rPh>
    <rPh sb="4" eb="6">
      <t>ブンヤ</t>
    </rPh>
    <phoneticPr fontId="10"/>
  </si>
  <si>
    <t>要件１～15</t>
    <rPh sb="0" eb="1">
      <t>ヨウケン</t>
    </rPh>
    <phoneticPr fontId="1"/>
  </si>
  <si>
    <r>
      <rPr>
        <sz val="11"/>
        <color theme="1"/>
        <rFont val="ＭＳ Ｐゴシック"/>
        <family val="3"/>
        <charset val="128"/>
      </rPr>
      <t>P.8「</t>
    </r>
    <r>
      <rPr>
        <b/>
        <sz val="11"/>
        <color theme="1"/>
        <rFont val="ＭＳ Ｐゴシック"/>
        <family val="3"/>
        <charset val="128"/>
      </rPr>
      <t>14．（１）経費区分別内訳</t>
    </r>
    <r>
      <rPr>
        <sz val="11"/>
        <color theme="1"/>
        <rFont val="ＭＳ Ｐゴシック"/>
        <family val="3"/>
        <charset val="128"/>
      </rPr>
      <t>」から「</t>
    </r>
    <r>
      <rPr>
        <b/>
        <sz val="11"/>
        <color theme="1"/>
        <rFont val="ＭＳ Ｐゴシック"/>
        <family val="3"/>
        <charset val="128"/>
      </rPr>
      <t>助成金交付申請額</t>
    </r>
    <r>
      <rPr>
        <sz val="11"/>
        <color theme="1"/>
        <rFont val="ＭＳ Ｐゴシック"/>
        <family val="3"/>
        <charset val="128"/>
      </rPr>
      <t>」</t>
    </r>
    <r>
      <rPr>
        <b/>
        <sz val="11"/>
        <color theme="1"/>
        <rFont val="ＭＳ Ｐゴシック"/>
        <family val="3"/>
        <charset val="128"/>
      </rPr>
      <t>合計</t>
    </r>
    <r>
      <rPr>
        <sz val="11"/>
        <color theme="1"/>
        <rFont val="ＭＳ Ｐゴシック"/>
        <family val="3"/>
        <charset val="128"/>
      </rPr>
      <t>を自動転記</t>
    </r>
    <rPh sb="30" eb="32">
      <t>ゴウケイ</t>
    </rPh>
    <rPh sb="33" eb="35">
      <t>ジドウ</t>
    </rPh>
    <rPh sb="35" eb="37">
      <t>テンキ</t>
    </rPh>
    <phoneticPr fontId="5"/>
  </si>
  <si>
    <r>
      <rPr>
        <sz val="11"/>
        <color theme="1"/>
        <rFont val="ＭＳ Ｐゴシック"/>
        <family val="3"/>
        <charset val="128"/>
      </rPr>
      <t>P.4-1</t>
    </r>
    <r>
      <rPr>
        <b/>
        <sz val="11"/>
        <color theme="1"/>
        <rFont val="ＭＳ Ｐゴシック"/>
        <family val="3"/>
        <charset val="128"/>
      </rPr>
      <t>「７．（１）申請テーマ」</t>
    </r>
    <r>
      <rPr>
        <sz val="11"/>
        <color theme="1"/>
        <rFont val="ＭＳ Ｐゴシック"/>
        <family val="3"/>
        <charset val="128"/>
      </rPr>
      <t>から</t>
    </r>
    <r>
      <rPr>
        <b/>
        <sz val="11"/>
        <color theme="1"/>
        <rFont val="ＭＳ Ｐゴシック"/>
        <family val="3"/>
        <charset val="128"/>
      </rPr>
      <t>「申請テーマ」</t>
    </r>
    <r>
      <rPr>
        <sz val="11"/>
        <color theme="1"/>
        <rFont val="ＭＳ Ｐゴシック"/>
        <family val="3"/>
        <charset val="128"/>
      </rPr>
      <t>を自動転記</t>
    </r>
    <rPh sb="20" eb="22">
      <t>シンセイ</t>
    </rPh>
    <phoneticPr fontId="1"/>
  </si>
  <si>
    <t>4-1</t>
  </si>
  <si>
    <t>4-1</t>
    <phoneticPr fontId="1"/>
  </si>
  <si>
    <t>4-2</t>
    <phoneticPr fontId="1"/>
  </si>
  <si>
    <t>4-3</t>
    <phoneticPr fontId="1"/>
  </si>
  <si>
    <r>
      <rPr>
        <sz val="11"/>
        <color theme="1"/>
        <rFont val="ＭＳ Ｐゴシック"/>
        <family val="3"/>
        <charset val="128"/>
      </rPr>
      <t>P.1「</t>
    </r>
    <r>
      <rPr>
        <b/>
        <sz val="11"/>
        <color theme="1"/>
        <rFont val="ＭＳ Ｐゴシック"/>
        <family val="3"/>
        <charset val="128"/>
      </rPr>
      <t>１．申請事業者の概要</t>
    </r>
    <r>
      <rPr>
        <sz val="11"/>
        <color theme="1"/>
        <rFont val="ＭＳ Ｐゴシック"/>
        <family val="3"/>
        <charset val="128"/>
      </rPr>
      <t>」から「</t>
    </r>
    <r>
      <rPr>
        <b/>
        <sz val="11"/>
        <color theme="1"/>
        <rFont val="ＭＳ Ｐゴシック"/>
        <family val="3"/>
        <charset val="128"/>
      </rPr>
      <t>直近売上高</t>
    </r>
    <r>
      <rPr>
        <sz val="11"/>
        <color theme="1"/>
        <rFont val="ＭＳ Ｐゴシック"/>
        <family val="3"/>
        <charset val="128"/>
      </rPr>
      <t>」を自動転記／
P.8「</t>
    </r>
    <r>
      <rPr>
        <b/>
        <sz val="11"/>
        <color theme="1"/>
        <rFont val="ＭＳ Ｐゴシック"/>
        <family val="3"/>
        <charset val="128"/>
      </rPr>
      <t>14．（１）経費区分別内訳</t>
    </r>
    <r>
      <rPr>
        <sz val="11"/>
        <color theme="1"/>
        <rFont val="ＭＳ Ｐゴシック"/>
        <family val="3"/>
        <charset val="128"/>
      </rPr>
      <t>」から「</t>
    </r>
    <r>
      <rPr>
        <b/>
        <sz val="11"/>
        <color theme="1"/>
        <rFont val="ＭＳ Ｐゴシック"/>
        <family val="3"/>
        <charset val="128"/>
      </rPr>
      <t>助成事業に要する経費（税込）</t>
    </r>
    <r>
      <rPr>
        <sz val="11"/>
        <color theme="1"/>
        <rFont val="ＭＳ Ｐゴシック"/>
        <family val="3"/>
        <charset val="128"/>
      </rPr>
      <t>」</t>
    </r>
    <r>
      <rPr>
        <b/>
        <sz val="11"/>
        <color theme="1"/>
        <rFont val="ＭＳ Ｐゴシック"/>
        <family val="3"/>
        <charset val="128"/>
      </rPr>
      <t>合計</t>
    </r>
    <r>
      <rPr>
        <sz val="11"/>
        <color theme="1"/>
        <rFont val="ＭＳ Ｐゴシック"/>
        <family val="3"/>
        <charset val="128"/>
      </rPr>
      <t>を自動転記</t>
    </r>
    <rPh sb="6" eb="8">
      <t>シンセイ</t>
    </rPh>
    <rPh sb="8" eb="10">
      <t>ジギョウ</t>
    </rPh>
    <rPh sb="10" eb="11">
      <t>シャ</t>
    </rPh>
    <rPh sb="12" eb="14">
      <t>ガイヨウ</t>
    </rPh>
    <rPh sb="18" eb="20">
      <t>チョッキン</t>
    </rPh>
    <rPh sb="20" eb="22">
      <t>ウリアゲ</t>
    </rPh>
    <rPh sb="22" eb="23">
      <t>ダカ</t>
    </rPh>
    <rPh sb="25" eb="29">
      <t>ジドウテンキ</t>
    </rPh>
    <rPh sb="52" eb="54">
      <t>ジョセイ</t>
    </rPh>
    <rPh sb="54" eb="56">
      <t>ジギョウ</t>
    </rPh>
    <rPh sb="57" eb="58">
      <t>ヨウ</t>
    </rPh>
    <rPh sb="60" eb="62">
      <t>ケイヒ</t>
    </rPh>
    <rPh sb="63" eb="65">
      <t>ゼイコミ</t>
    </rPh>
    <rPh sb="67" eb="69">
      <t>ゴウケイ</t>
    </rPh>
    <rPh sb="70" eb="74">
      <t>ジドウテンキ</t>
    </rPh>
    <phoneticPr fontId="1"/>
  </si>
  <si>
    <t>９．改良・実用化フェーズのフロー・スケジュール</t>
    <rPh sb="2" eb="4">
      <t>カイリョウ</t>
    </rPh>
    <rPh sb="5" eb="8">
      <t>ジツヨウカ</t>
    </rPh>
    <phoneticPr fontId="1"/>
  </si>
  <si>
    <t>(3) 委託費</t>
    <rPh sb="4" eb="6">
      <t>イタク</t>
    </rPh>
    <rPh sb="6" eb="7">
      <t>ヒ</t>
    </rPh>
    <phoneticPr fontId="1"/>
  </si>
  <si>
    <t>＜改良・実用化フェーズ＞</t>
    <rPh sb="4" eb="7">
      <t>ジツヨウカ</t>
    </rPh>
    <phoneticPr fontId="10"/>
  </si>
  <si>
    <t>【普及促進フェーズ：先導的ユーザーへの導入費用】</t>
    <rPh sb="1" eb="3">
      <t>フキュウ</t>
    </rPh>
    <rPh sb="3" eb="5">
      <t>ソクシン</t>
    </rPh>
    <rPh sb="10" eb="13">
      <t>センドウテキ</t>
    </rPh>
    <rPh sb="19" eb="21">
      <t>ドウニュウ</t>
    </rPh>
    <rPh sb="21" eb="23">
      <t>ヒヨウ</t>
    </rPh>
    <phoneticPr fontId="1"/>
  </si>
  <si>
    <t>【普及促進フェーズ：展示会出展・広告費】</t>
    <rPh sb="1" eb="3">
      <t>フキュウ</t>
    </rPh>
    <rPh sb="3" eb="5">
      <t>ソクシン</t>
    </rPh>
    <rPh sb="10" eb="13">
      <t>テンジカイ</t>
    </rPh>
    <rPh sb="13" eb="15">
      <t>シュッテン</t>
    </rPh>
    <rPh sb="16" eb="19">
      <t>コウコクヒ</t>
    </rPh>
    <phoneticPr fontId="1"/>
  </si>
  <si>
    <t>＜普及促進フェーズ＞</t>
    <rPh sb="1" eb="5">
      <t>フキュウソクシン</t>
    </rPh>
    <phoneticPr fontId="10"/>
  </si>
  <si>
    <t>17-2</t>
    <phoneticPr fontId="1"/>
  </si>
  <si>
    <t>18</t>
    <phoneticPr fontId="1"/>
  </si>
  <si>
    <t>(9)　直接人件費　【従事時間見積表】</t>
    <rPh sb="4" eb="6">
      <t>チョクセツ</t>
    </rPh>
    <rPh sb="6" eb="9">
      <t>ジンケンヒ</t>
    </rPh>
    <phoneticPr fontId="5"/>
  </si>
  <si>
    <t>(11)　広告費</t>
    <rPh sb="5" eb="7">
      <t>コウコク</t>
    </rPh>
    <rPh sb="7" eb="8">
      <t>ヒ</t>
    </rPh>
    <phoneticPr fontId="5"/>
  </si>
  <si>
    <t>(10)　展示会出展費</t>
    <phoneticPr fontId="5"/>
  </si>
  <si>
    <t>その他助成対象外経費</t>
    <rPh sb="2" eb="3">
      <t>タ</t>
    </rPh>
    <rPh sb="3" eb="5">
      <t>ジョセイ</t>
    </rPh>
    <rPh sb="5" eb="7">
      <t>タイショウ</t>
    </rPh>
    <rPh sb="7" eb="8">
      <t>ガイ</t>
    </rPh>
    <rPh sb="8" eb="10">
      <t>ケイヒ</t>
    </rPh>
    <phoneticPr fontId="5"/>
  </si>
  <si>
    <t>(1)　申請テーマ</t>
    <rPh sb="4" eb="6">
      <t>シンセイ</t>
    </rPh>
    <phoneticPr fontId="10"/>
  </si>
  <si>
    <t>(2)　災害・事故の現状</t>
    <rPh sb="4" eb="6">
      <t>サイガイ</t>
    </rPh>
    <rPh sb="7" eb="9">
      <t>ジコ</t>
    </rPh>
    <rPh sb="10" eb="12">
      <t>ゲンジョウ</t>
    </rPh>
    <phoneticPr fontId="1"/>
  </si>
  <si>
    <t>(1)　助成事業実施の社内外体制図、担当者の役割分担等</t>
    <rPh sb="4" eb="6">
      <t>ジョセイ</t>
    </rPh>
    <phoneticPr fontId="1"/>
  </si>
  <si>
    <t>(2)　助成事業の主担当者</t>
    <rPh sb="4" eb="6">
      <t>ジョセイ</t>
    </rPh>
    <phoneticPr fontId="1"/>
  </si>
  <si>
    <t>(3)　売上規模と助成事業規模の比較</t>
    <rPh sb="4" eb="6">
      <t>ウリアゲ</t>
    </rPh>
    <phoneticPr fontId="1"/>
  </si>
  <si>
    <t>(1)　経費区分別内訳</t>
    <phoneticPr fontId="5"/>
  </si>
  <si>
    <t>(2)　資金調達内訳</t>
    <phoneticPr fontId="5"/>
  </si>
  <si>
    <r>
      <rPr>
        <u/>
        <sz val="11"/>
        <rFont val="ＭＳ Ｐゴシック"/>
        <family val="3"/>
        <charset val="128"/>
      </rPr>
      <t>改良前後</t>
    </r>
    <r>
      <rPr>
        <sz val="11"/>
        <rFont val="ＭＳ Ｐゴシック"/>
        <family val="3"/>
        <charset val="128"/>
      </rPr>
      <t>の仕様は
・</t>
    </r>
    <r>
      <rPr>
        <b/>
        <sz val="11"/>
        <rFont val="ＭＳ Ｐゴシック"/>
        <family val="3"/>
        <charset val="128"/>
      </rPr>
      <t>機能</t>
    </r>
    <r>
      <rPr>
        <sz val="11"/>
        <rFont val="ＭＳ Ｐゴシック"/>
        <family val="3"/>
        <charset val="128"/>
      </rPr>
      <t>（備わっている働きや能力等の検証可能な内容）
・</t>
    </r>
    <r>
      <rPr>
        <b/>
        <sz val="11"/>
        <rFont val="ＭＳ Ｐゴシック"/>
        <family val="3"/>
        <charset val="128"/>
      </rPr>
      <t>性能</t>
    </r>
    <r>
      <rPr>
        <sz val="11"/>
        <rFont val="ＭＳ Ｐゴシック"/>
        <family val="3"/>
        <charset val="128"/>
      </rPr>
      <t>（基準や指標等の定量的な数値）
を具体的に記入　</t>
    </r>
    <rPh sb="0" eb="2">
      <t>カイリョウ</t>
    </rPh>
    <rPh sb="2" eb="4">
      <t>ゼンゴ</t>
    </rPh>
    <rPh sb="5" eb="7">
      <t>シヨウ</t>
    </rPh>
    <rPh sb="26" eb="28">
      <t>ケンショウ</t>
    </rPh>
    <rPh sb="28" eb="30">
      <t>カノウ</t>
    </rPh>
    <rPh sb="31" eb="33">
      <t>ナイヨウ</t>
    </rPh>
    <rPh sb="50" eb="52">
      <t>スウチ</t>
    </rPh>
    <rPh sb="55" eb="57">
      <t>グタイ</t>
    </rPh>
    <rPh sb="57" eb="58">
      <t>テキ</t>
    </rPh>
    <rPh sb="59" eb="61">
      <t>キニュウ</t>
    </rPh>
    <phoneticPr fontId="1"/>
  </si>
  <si>
    <r>
      <t>①申請書に記載した達成目標は助成事業完了まで変更することはできません。
②達成目標を全て達成することが助成事業完了の基準となりますので、交付決定されても達成目標が未達成と判断された場合は助成金が交付されません。
③達成目標は、</t>
    </r>
    <r>
      <rPr>
        <b/>
        <u/>
        <sz val="11"/>
        <color theme="1"/>
        <rFont val="ＭＳ Ｐゴシック"/>
        <family val="3"/>
        <charset val="128"/>
      </rPr>
      <t>助成事業の最終到達地点です。比較できる具体的な「仕様の目標」を明確に定義してください。</t>
    </r>
    <r>
      <rPr>
        <sz val="11"/>
        <color rgb="FFFF99FF"/>
        <rFont val="ＭＳ Ｐゴシック"/>
        <family val="3"/>
        <charset val="128"/>
      </rPr>
      <t/>
    </r>
    <rPh sb="1" eb="3">
      <t>シンセイ</t>
    </rPh>
    <rPh sb="3" eb="4">
      <t>ショ</t>
    </rPh>
    <rPh sb="5" eb="7">
      <t>キサイ</t>
    </rPh>
    <rPh sb="9" eb="11">
      <t>タッセイ</t>
    </rPh>
    <rPh sb="11" eb="13">
      <t>モクヒョウ</t>
    </rPh>
    <rPh sb="14" eb="16">
      <t>ジョセイ</t>
    </rPh>
    <rPh sb="16" eb="18">
      <t>ジギョウ</t>
    </rPh>
    <rPh sb="18" eb="20">
      <t>カンリョウ</t>
    </rPh>
    <rPh sb="37" eb="39">
      <t>タッセイ</t>
    </rPh>
    <rPh sb="39" eb="41">
      <t>モクヒョウ</t>
    </rPh>
    <rPh sb="42" eb="43">
      <t>スベ</t>
    </rPh>
    <rPh sb="44" eb="46">
      <t>タッセイ</t>
    </rPh>
    <rPh sb="51" eb="53">
      <t>ジョセイ</t>
    </rPh>
    <rPh sb="68" eb="70">
      <t>コウフ</t>
    </rPh>
    <rPh sb="70" eb="72">
      <t>ケッテイ</t>
    </rPh>
    <rPh sb="76" eb="78">
      <t>タッセイ</t>
    </rPh>
    <rPh sb="78" eb="80">
      <t>モクヒョウ</t>
    </rPh>
    <rPh sb="107" eb="109">
      <t>タッセイ</t>
    </rPh>
    <rPh sb="109" eb="111">
      <t>モクヒョウ</t>
    </rPh>
    <rPh sb="113" eb="115">
      <t>ジョセイ</t>
    </rPh>
    <rPh sb="115" eb="117">
      <t>ジギョウ</t>
    </rPh>
    <rPh sb="118" eb="120">
      <t>サイシュウ</t>
    </rPh>
    <rPh sb="120" eb="122">
      <t>トウタツ</t>
    </rPh>
    <rPh sb="122" eb="124">
      <t>チテン</t>
    </rPh>
    <rPh sb="127" eb="129">
      <t>ヒカク</t>
    </rPh>
    <rPh sb="132" eb="135">
      <t>グタイテキ</t>
    </rPh>
    <rPh sb="137" eb="139">
      <t>シヨウ</t>
    </rPh>
    <rPh sb="140" eb="142">
      <t>モクヒョウ</t>
    </rPh>
    <rPh sb="144" eb="146">
      <t>メイカク</t>
    </rPh>
    <rPh sb="147" eb="149">
      <t>テイギ</t>
    </rPh>
    <phoneticPr fontId="1"/>
  </si>
  <si>
    <t>10-2</t>
    <phoneticPr fontId="1"/>
  </si>
  <si>
    <t>11-2</t>
    <phoneticPr fontId="1"/>
  </si>
  <si>
    <t>13-2</t>
    <phoneticPr fontId="1"/>
  </si>
  <si>
    <t>16-2</t>
    <phoneticPr fontId="1"/>
  </si>
  <si>
    <t>17</t>
    <phoneticPr fontId="1"/>
  </si>
  <si>
    <r>
      <rPr>
        <sz val="11"/>
        <rFont val="ＭＳ Ｐゴシック"/>
        <family val="3"/>
        <charset val="128"/>
      </rPr>
      <t>P.13「</t>
    </r>
    <r>
      <rPr>
        <b/>
        <sz val="11"/>
        <rFont val="ＭＳ Ｐゴシック"/>
        <family val="3"/>
        <charset val="128"/>
      </rPr>
      <t>(5) 直接人件費　【従事時間見積表】</t>
    </r>
    <r>
      <rPr>
        <sz val="11"/>
        <rFont val="ＭＳ Ｐゴシック"/>
        <family val="3"/>
        <charset val="128"/>
      </rPr>
      <t>」に計上した内容を反映</t>
    </r>
    <phoneticPr fontId="5"/>
  </si>
  <si>
    <r>
      <t>「会期」</t>
    </r>
    <r>
      <rPr>
        <sz val="11"/>
        <color theme="1"/>
        <rFont val="ＭＳ Ｐゴシック"/>
        <family val="3"/>
        <charset val="128"/>
      </rPr>
      <t>は、P.6</t>
    </r>
    <r>
      <rPr>
        <b/>
        <sz val="11"/>
        <color theme="1"/>
        <rFont val="ＭＳ Ｐゴシック"/>
        <family val="3"/>
        <charset val="128"/>
      </rPr>
      <t>「９．改良・実用化フェーズのフロー・スケジュール」</t>
    </r>
    <r>
      <rPr>
        <sz val="11"/>
        <color theme="1"/>
        <rFont val="ＭＳ Ｐゴシック"/>
        <family val="3"/>
        <charset val="128"/>
      </rPr>
      <t>の「市場投入時期（予定）」以降</t>
    </r>
    <rPh sb="1" eb="3">
      <t>カイキ</t>
    </rPh>
    <rPh sb="47" eb="49">
      <t>イコウ</t>
    </rPh>
    <phoneticPr fontId="1"/>
  </si>
  <si>
    <t>まず、P.9「15．資金支出明細」以降のシートを作成してください</t>
    <rPh sb="17" eb="19">
      <t>イコウ</t>
    </rPh>
    <rPh sb="24" eb="26">
      <t>サクセイ</t>
    </rPh>
    <phoneticPr fontId="1"/>
  </si>
  <si>
    <r>
      <rPr>
        <sz val="11"/>
        <color theme="1"/>
        <rFont val="ＭＳ Ｐゴシック"/>
        <family val="3"/>
        <charset val="128"/>
      </rPr>
      <t>「</t>
    </r>
    <r>
      <rPr>
        <b/>
        <sz val="11"/>
        <color theme="1"/>
        <rFont val="ＭＳ Ｐゴシック"/>
        <family val="3"/>
        <charset val="128"/>
      </rPr>
      <t>直近売上高</t>
    </r>
    <r>
      <rPr>
        <sz val="11"/>
        <color theme="1"/>
        <rFont val="ＭＳ Ｐゴシック"/>
        <family val="3"/>
        <charset val="128"/>
      </rPr>
      <t>」をP.5「</t>
    </r>
    <r>
      <rPr>
        <b/>
        <sz val="11"/>
        <color theme="1"/>
        <rFont val="ＭＳ Ｐゴシック"/>
        <family val="3"/>
        <charset val="128"/>
      </rPr>
      <t>８．（３）売上規模と助成事業規模の比較</t>
    </r>
    <r>
      <rPr>
        <sz val="11"/>
        <color theme="1"/>
        <rFont val="ＭＳ Ｐゴシック"/>
        <family val="3"/>
        <charset val="128"/>
      </rPr>
      <t>」に自動転記</t>
    </r>
    <rPh sb="1" eb="3">
      <t>チョッキン</t>
    </rPh>
    <rPh sb="3" eb="5">
      <t>ウリアゲ</t>
    </rPh>
    <rPh sb="5" eb="6">
      <t>ダカ</t>
    </rPh>
    <rPh sb="33" eb="37">
      <t>ジドウテンキ</t>
    </rPh>
    <phoneticPr fontId="1"/>
  </si>
  <si>
    <t>(2)-2 機械装置・工具器具購入計画書</t>
    <rPh sb="6" eb="8">
      <t>キカイ</t>
    </rPh>
    <rPh sb="8" eb="10">
      <t>ソウチ</t>
    </rPh>
    <rPh sb="11" eb="13">
      <t>コウグ</t>
    </rPh>
    <rPh sb="13" eb="15">
      <t>キグ</t>
    </rPh>
    <rPh sb="15" eb="17">
      <t>コウニュウ</t>
    </rPh>
    <rPh sb="17" eb="20">
      <t>ケイカクショ</t>
    </rPh>
    <phoneticPr fontId="5"/>
  </si>
  <si>
    <t>(3)-2 委託計画書</t>
    <rPh sb="6" eb="8">
      <t>イタク</t>
    </rPh>
    <rPh sb="8" eb="11">
      <t>ケイカクショ</t>
    </rPh>
    <phoneticPr fontId="5"/>
  </si>
  <si>
    <t>(8)-2 委託計画書</t>
    <rPh sb="6" eb="8">
      <t>イタク</t>
    </rPh>
    <rPh sb="8" eb="11">
      <t>ケイカクショ</t>
    </rPh>
    <phoneticPr fontId="5"/>
  </si>
  <si>
    <t>(9)-2　直接人件費　</t>
    <rPh sb="6" eb="8">
      <t>チョクセツ</t>
    </rPh>
    <rPh sb="8" eb="11">
      <t>ジンケンヒ</t>
    </rPh>
    <phoneticPr fontId="5"/>
  </si>
  <si>
    <t>(5)-2直接人件費</t>
    <phoneticPr fontId="1"/>
  </si>
  <si>
    <r>
      <t>※</t>
    </r>
    <r>
      <rPr>
        <b/>
        <u/>
        <sz val="11"/>
        <color theme="0"/>
        <rFont val="ＭＳ Ｐゴシック"/>
        <family val="3"/>
        <charset val="128"/>
      </rPr>
      <t>申請事業者の実印（印鑑登録している印鑑）を押印</t>
    </r>
    <r>
      <rPr>
        <b/>
        <sz val="11"/>
        <color theme="0"/>
        <rFont val="ＭＳ Ｐゴシック"/>
        <family val="3"/>
        <charset val="128"/>
      </rPr>
      <t>して提出してください。</t>
    </r>
    <rPh sb="26" eb="28">
      <t>テイシュツ</t>
    </rPh>
    <phoneticPr fontId="1"/>
  </si>
  <si>
    <t>(２)-2機械装置・工具器具購入計画書</t>
    <rPh sb="5" eb="7">
      <t>キカイ</t>
    </rPh>
    <rPh sb="7" eb="9">
      <t>ソウチ</t>
    </rPh>
    <rPh sb="10" eb="12">
      <t>コウグ</t>
    </rPh>
    <rPh sb="12" eb="14">
      <t>キグ</t>
    </rPh>
    <rPh sb="14" eb="16">
      <t>コウニュウ</t>
    </rPh>
    <rPh sb="16" eb="19">
      <t>ケイカクショ</t>
    </rPh>
    <phoneticPr fontId="5"/>
  </si>
  <si>
    <t>(３)-2 委託計画書</t>
    <rPh sb="6" eb="8">
      <t>イタク</t>
    </rPh>
    <rPh sb="8" eb="11">
      <t>ケイカクショ</t>
    </rPh>
    <phoneticPr fontId="5"/>
  </si>
  <si>
    <t>(５)-2 直接人件費</t>
    <phoneticPr fontId="1"/>
  </si>
  <si>
    <t>助成事業完了予定日</t>
    <rPh sb="0" eb="2">
      <t>ジョセイ</t>
    </rPh>
    <rPh sb="2" eb="4">
      <t>ジギョウ</t>
    </rPh>
    <rPh sb="4" eb="6">
      <t>カンリョウ</t>
    </rPh>
    <rPh sb="6" eb="9">
      <t>ヨテイビ</t>
    </rPh>
    <phoneticPr fontId="10"/>
  </si>
  <si>
    <t>14　本助成事業の成果に基づく事業化（実用化後の改良品の販売）は、改良・実用化フェーズの完了後から開始する</t>
    <rPh sb="3" eb="4">
      <t>ホン</t>
    </rPh>
    <rPh sb="4" eb="6">
      <t>ジョセイ</t>
    </rPh>
    <rPh sb="6" eb="8">
      <t>ジギョウ</t>
    </rPh>
    <rPh sb="9" eb="11">
      <t>セイカ</t>
    </rPh>
    <rPh sb="12" eb="13">
      <t>モト</t>
    </rPh>
    <rPh sb="15" eb="18">
      <t>ジギョウカ</t>
    </rPh>
    <rPh sb="19" eb="22">
      <t>ジツヨウカ</t>
    </rPh>
    <rPh sb="22" eb="23">
      <t>ゴ</t>
    </rPh>
    <rPh sb="24" eb="26">
      <t>カイリョウ</t>
    </rPh>
    <rPh sb="26" eb="27">
      <t>ヒン</t>
    </rPh>
    <rPh sb="28" eb="30">
      <t>ハンバイ</t>
    </rPh>
    <rPh sb="33" eb="35">
      <t>カイリョウ</t>
    </rPh>
    <rPh sb="36" eb="39">
      <t>ジツヨウカ</t>
    </rPh>
    <rPh sb="44" eb="46">
      <t>カンリョウ</t>
    </rPh>
    <rPh sb="46" eb="47">
      <t>ゴ</t>
    </rPh>
    <rPh sb="49" eb="51">
      <t>カイシ</t>
    </rPh>
    <phoneticPr fontId="1"/>
  </si>
  <si>
    <r>
      <rPr>
        <b/>
        <sz val="10"/>
        <rFont val="ＭＳ Ｐゴシック"/>
        <family val="3"/>
        <charset val="128"/>
        <scheme val="minor"/>
      </rPr>
      <t>９．改良・実用化フェーズのフロー・スケジュール　　　　　</t>
    </r>
    <r>
      <rPr>
        <sz val="10"/>
        <rFont val="ＭＳ Ｐゴシック"/>
        <family val="3"/>
        <charset val="128"/>
        <scheme val="minor"/>
      </rPr>
      <t>　　　　　　　　　※普及促進フェーズは記入不要</t>
    </r>
    <rPh sb="2" eb="4">
      <t>カイリョウ</t>
    </rPh>
    <rPh sb="5" eb="8">
      <t>ジツヨウカ</t>
    </rPh>
    <rPh sb="38" eb="40">
      <t>フキュウ</t>
    </rPh>
    <rPh sb="40" eb="42">
      <t>ソクシン</t>
    </rPh>
    <rPh sb="47" eb="49">
      <t>キニュウ</t>
    </rPh>
    <rPh sb="49" eb="51">
      <t>フヨウ</t>
    </rPh>
    <phoneticPr fontId="1"/>
  </si>
  <si>
    <t>具体的な作業項目</t>
    <rPh sb="0" eb="3">
      <t>グタイテキ</t>
    </rPh>
    <phoneticPr fontId="1"/>
  </si>
  <si>
    <t>番号</t>
    <rPh sb="0" eb="2">
      <t>バンゴウ</t>
    </rPh>
    <phoneticPr fontId="1"/>
  </si>
  <si>
    <t>目標数量</t>
    <rPh sb="0" eb="2">
      <t>モクヒョウ</t>
    </rPh>
    <rPh sb="2" eb="4">
      <t>スウリョウ</t>
    </rPh>
    <phoneticPr fontId="1"/>
  </si>
  <si>
    <t>目標導入時期</t>
    <rPh sb="0" eb="2">
      <t>モクヒョウ</t>
    </rPh>
    <rPh sb="2" eb="4">
      <t>ドウニュウ</t>
    </rPh>
    <rPh sb="4" eb="6">
      <t>ジキ</t>
    </rPh>
    <phoneticPr fontId="1"/>
  </si>
  <si>
    <t>事業者との関係</t>
    <rPh sb="0" eb="3">
      <t>ジギョウシャ</t>
    </rPh>
    <rPh sb="5" eb="7">
      <t>カンケイ</t>
    </rPh>
    <phoneticPr fontId="1"/>
  </si>
  <si>
    <t>1</t>
    <phoneticPr fontId="1"/>
  </si>
  <si>
    <t>　導入を予定する先導的ユーザーについて</t>
    <rPh sb="1" eb="3">
      <t>ドウニュウ</t>
    </rPh>
    <rPh sb="4" eb="6">
      <t>ヨテイ</t>
    </rPh>
    <rPh sb="8" eb="11">
      <t>センドウテキ</t>
    </rPh>
    <phoneticPr fontId="1"/>
  </si>
  <si>
    <t>先導的ユーザーの名称</t>
    <rPh sb="0" eb="3">
      <t>センドウテキ</t>
    </rPh>
    <rPh sb="8" eb="10">
      <t>メイショウ</t>
    </rPh>
    <phoneticPr fontId="1"/>
  </si>
  <si>
    <t>導入を予定する先導的ユーザーについて</t>
    <rPh sb="0" eb="2">
      <t>ドウニュウ</t>
    </rPh>
    <rPh sb="3" eb="5">
      <t>ヨテイ</t>
    </rPh>
    <rPh sb="7" eb="10">
      <t>センドウテキ</t>
    </rPh>
    <phoneticPr fontId="1"/>
  </si>
  <si>
    <t>（30字以内）</t>
    <phoneticPr fontId="1"/>
  </si>
  <si>
    <t>助成金交付申請額
上限200万円 （特例有）</t>
    <rPh sb="20" eb="21">
      <t>アリ</t>
    </rPh>
    <phoneticPr fontId="1"/>
  </si>
  <si>
    <r>
      <t>（３）　</t>
    </r>
    <r>
      <rPr>
        <b/>
        <u/>
        <sz val="11"/>
        <color theme="1"/>
        <rFont val="ＭＳ Ｐゴシック"/>
        <family val="3"/>
        <charset val="128"/>
        <scheme val="minor"/>
      </rPr>
      <t>改良前</t>
    </r>
    <r>
      <rPr>
        <b/>
        <sz val="11"/>
        <color theme="1"/>
        <rFont val="ＭＳ Ｐゴシック"/>
        <family val="3"/>
        <charset val="128"/>
        <scheme val="minor"/>
      </rPr>
      <t>製品・技術の内容</t>
    </r>
    <rPh sb="4" eb="6">
      <t>カイリョウ</t>
    </rPh>
    <rPh sb="6" eb="7">
      <t>マエ</t>
    </rPh>
    <rPh sb="7" eb="9">
      <t>セイヒン</t>
    </rPh>
    <rPh sb="10" eb="12">
      <t>ギジュツ</t>
    </rPh>
    <rPh sb="13" eb="15">
      <t>ナイヨウ</t>
    </rPh>
    <phoneticPr fontId="10"/>
  </si>
  <si>
    <t>製品・技術の名称（予定）</t>
    <rPh sb="0" eb="2">
      <t>セイヒン</t>
    </rPh>
    <rPh sb="3" eb="5">
      <t>ギジュツ</t>
    </rPh>
    <rPh sb="6" eb="8">
      <t>メイショウ</t>
    </rPh>
    <rPh sb="9" eb="11">
      <t>ヨテイ</t>
    </rPh>
    <phoneticPr fontId="10"/>
  </si>
  <si>
    <r>
      <t xml:space="preserve">製品・技術の概要
</t>
    </r>
    <r>
      <rPr>
        <sz val="10"/>
        <color theme="1"/>
        <rFont val="ＭＳ Ｐゴシック"/>
        <family val="3"/>
        <charset val="128"/>
        <scheme val="minor"/>
      </rPr>
      <t>（200字以内）</t>
    </r>
    <rPh sb="0" eb="2">
      <t>セイヒン</t>
    </rPh>
    <rPh sb="3" eb="5">
      <t>ギジュツ</t>
    </rPh>
    <rPh sb="6" eb="8">
      <t>ガイヨウ</t>
    </rPh>
    <rPh sb="13" eb="14">
      <t>ジ</t>
    </rPh>
    <rPh sb="14" eb="16">
      <t>イナイ</t>
    </rPh>
    <phoneticPr fontId="10"/>
  </si>
  <si>
    <t>販売予定価格</t>
    <rPh sb="0" eb="2">
      <t>ハンバイ</t>
    </rPh>
    <rPh sb="2" eb="4">
      <t>ヨテイ</t>
    </rPh>
    <rPh sb="4" eb="6">
      <t>カカク</t>
    </rPh>
    <phoneticPr fontId="1"/>
  </si>
  <si>
    <t>保守費用等（月額）</t>
    <rPh sb="0" eb="2">
      <t>ホシュ</t>
    </rPh>
    <rPh sb="2" eb="4">
      <t>ヒヨウ</t>
    </rPh>
    <rPh sb="4" eb="5">
      <t>トウ</t>
    </rPh>
    <rPh sb="6" eb="8">
      <t>ゲツガク</t>
    </rPh>
    <phoneticPr fontId="1"/>
  </si>
  <si>
    <t>（４）　改良後製品・技術の内容</t>
    <rPh sb="4" eb="6">
      <t>カイリョウ</t>
    </rPh>
    <rPh sb="6" eb="7">
      <t>ゴ</t>
    </rPh>
    <rPh sb="7" eb="9">
      <t>セイヒン</t>
    </rPh>
    <rPh sb="10" eb="12">
      <t>ギジュツ</t>
    </rPh>
    <rPh sb="13" eb="15">
      <t>ナイヨウ</t>
    </rPh>
    <phoneticPr fontId="10"/>
  </si>
  <si>
    <t>（５）　実施内容</t>
    <phoneticPr fontId="1"/>
  </si>
  <si>
    <r>
      <t>（６）　助成事業完了時の試作品の数量　</t>
    </r>
    <r>
      <rPr>
        <sz val="11"/>
        <rFont val="ＭＳ Ｐゴシック"/>
        <family val="3"/>
        <charset val="128"/>
        <scheme val="minor"/>
      </rPr>
      <t>※必要最小限の数量を記入してください。「一式」は不可です。</t>
    </r>
    <rPh sb="4" eb="6">
      <t>ジョセイ</t>
    </rPh>
    <rPh sb="6" eb="8">
      <t>ジギョウ</t>
    </rPh>
    <rPh sb="8" eb="10">
      <t>カンリョウ</t>
    </rPh>
    <rPh sb="10" eb="11">
      <t>ジ</t>
    </rPh>
    <rPh sb="12" eb="14">
      <t>シサク</t>
    </rPh>
    <rPh sb="14" eb="15">
      <t>ヒン</t>
    </rPh>
    <rPh sb="16" eb="18">
      <t>スウリョウ</t>
    </rPh>
    <rPh sb="22" eb="25">
      <t>サイショウゲン</t>
    </rPh>
    <rPh sb="39" eb="41">
      <t>イッシキ</t>
    </rPh>
    <rPh sb="43" eb="45">
      <t>フカ</t>
    </rPh>
    <phoneticPr fontId="1"/>
  </si>
  <si>
    <t>（７）　達成目標</t>
    <phoneticPr fontId="1"/>
  </si>
  <si>
    <r>
      <t>(3)　改良</t>
    </r>
    <r>
      <rPr>
        <b/>
        <u/>
        <sz val="11"/>
        <color theme="1"/>
        <rFont val="ＭＳ Ｐゴシック"/>
        <family val="3"/>
        <charset val="128"/>
      </rPr>
      <t>前</t>
    </r>
    <r>
      <rPr>
        <b/>
        <sz val="11"/>
        <color theme="1"/>
        <rFont val="ＭＳ Ｐゴシック"/>
        <family val="3"/>
        <charset val="128"/>
      </rPr>
      <t>製品・技術の内容</t>
    </r>
    <rPh sb="4" eb="6">
      <t>カイリョウ</t>
    </rPh>
    <rPh sb="6" eb="7">
      <t>マエ</t>
    </rPh>
    <rPh sb="7" eb="9">
      <t>セイヒン</t>
    </rPh>
    <rPh sb="10" eb="12">
      <t>ギジュツ</t>
    </rPh>
    <rPh sb="13" eb="15">
      <t>ナイヨウ</t>
    </rPh>
    <phoneticPr fontId="10"/>
  </si>
  <si>
    <t>(4)　改良後製品・技術の内容</t>
    <rPh sb="4" eb="6">
      <t>カイリョウ</t>
    </rPh>
    <rPh sb="6" eb="7">
      <t>ゴ</t>
    </rPh>
    <rPh sb="7" eb="9">
      <t>セイヒン</t>
    </rPh>
    <rPh sb="10" eb="12">
      <t>ギジュツ</t>
    </rPh>
    <rPh sb="13" eb="15">
      <t>ナイヨウ</t>
    </rPh>
    <phoneticPr fontId="10"/>
  </si>
  <si>
    <t>(5)　実施内容</t>
    <phoneticPr fontId="1"/>
  </si>
  <si>
    <t>(6)　助成事業完了時の試作品の数量</t>
    <rPh sb="4" eb="6">
      <t>ジョセイ</t>
    </rPh>
    <rPh sb="6" eb="8">
      <t>ジギョウ</t>
    </rPh>
    <rPh sb="8" eb="10">
      <t>カンリョウ</t>
    </rPh>
    <rPh sb="10" eb="11">
      <t>ジ</t>
    </rPh>
    <rPh sb="12" eb="14">
      <t>シサク</t>
    </rPh>
    <rPh sb="14" eb="15">
      <t>ヒン</t>
    </rPh>
    <rPh sb="16" eb="18">
      <t>スウリョウ</t>
    </rPh>
    <phoneticPr fontId="1"/>
  </si>
  <si>
    <t>(7)　達成目標</t>
    <phoneticPr fontId="1"/>
  </si>
  <si>
    <r>
      <t>P.4-1「</t>
    </r>
    <r>
      <rPr>
        <b/>
        <sz val="11"/>
        <color theme="1"/>
        <rFont val="ＭＳ Ｐゴシック"/>
        <family val="3"/>
        <charset val="128"/>
      </rPr>
      <t>(2)災害・事故の現状</t>
    </r>
    <r>
      <rPr>
        <sz val="11"/>
        <color theme="1"/>
        <rFont val="ＭＳ Ｐゴシック"/>
        <family val="3"/>
        <charset val="128"/>
      </rPr>
      <t>」と整合させる</t>
    </r>
    <phoneticPr fontId="1"/>
  </si>
  <si>
    <r>
      <rPr>
        <sz val="11"/>
        <rFont val="ＭＳ Ｐゴシック"/>
        <family val="3"/>
        <charset val="128"/>
      </rPr>
      <t>P.4-3「</t>
    </r>
    <r>
      <rPr>
        <b/>
        <sz val="11"/>
        <rFont val="ＭＳ Ｐゴシック"/>
        <family val="3"/>
        <charset val="128"/>
      </rPr>
      <t>７．(7)　達成目標</t>
    </r>
    <r>
      <rPr>
        <sz val="11"/>
        <rFont val="ＭＳ Ｐゴシック"/>
        <family val="3"/>
        <charset val="128"/>
      </rPr>
      <t>」と整合させる</t>
    </r>
    <rPh sb="12" eb="14">
      <t>タッセイ</t>
    </rPh>
    <rPh sb="14" eb="16">
      <t>モクヒョウ</t>
    </rPh>
    <rPh sb="18" eb="20">
      <t>セイゴウ</t>
    </rPh>
    <phoneticPr fontId="1"/>
  </si>
  <si>
    <r>
      <t>「主担当者」をP.5「</t>
    </r>
    <r>
      <rPr>
        <b/>
        <sz val="11"/>
        <rFont val="ＭＳ Ｐゴシック"/>
        <family val="3"/>
        <charset val="128"/>
      </rPr>
      <t>８．(1)助成事業実施の社内外体制図、担当者の役割分担等</t>
    </r>
    <r>
      <rPr>
        <sz val="11"/>
        <rFont val="ＭＳ Ｐゴシック"/>
        <family val="3"/>
        <charset val="128"/>
      </rPr>
      <t>」に反映させる</t>
    </r>
    <rPh sb="1" eb="2">
      <t>シュ</t>
    </rPh>
    <rPh sb="2" eb="4">
      <t>タントウ</t>
    </rPh>
    <rPh sb="4" eb="5">
      <t>シャ</t>
    </rPh>
    <rPh sb="41" eb="43">
      <t>ハンエイ</t>
    </rPh>
    <phoneticPr fontId="1"/>
  </si>
  <si>
    <r>
      <rPr>
        <sz val="11"/>
        <color theme="1"/>
        <rFont val="ＭＳ Ｐゴシック"/>
        <family val="3"/>
        <charset val="128"/>
      </rPr>
      <t>P.6「</t>
    </r>
    <r>
      <rPr>
        <b/>
        <sz val="11"/>
        <color theme="1"/>
        <rFont val="ＭＳ Ｐゴシック"/>
        <family val="3"/>
        <charset val="128"/>
      </rPr>
      <t>９．改良・実用化フェーズのフロー・スケジュール</t>
    </r>
    <r>
      <rPr>
        <sz val="11"/>
        <color theme="1"/>
        <rFont val="ＭＳ Ｐゴシック"/>
        <family val="3"/>
        <charset val="128"/>
      </rPr>
      <t>」から「</t>
    </r>
    <r>
      <rPr>
        <b/>
        <sz val="11"/>
        <color theme="1"/>
        <rFont val="ＭＳ Ｐゴシック"/>
        <family val="3"/>
        <charset val="128"/>
      </rPr>
      <t>「改良・実用化フェーズ」の完了予定日</t>
    </r>
    <r>
      <rPr>
        <sz val="11"/>
        <color theme="1"/>
        <rFont val="ＭＳ Ｐゴシック"/>
        <family val="3"/>
        <charset val="128"/>
      </rPr>
      <t>」を自動転記</t>
    </r>
    <rPh sb="6" eb="8">
      <t>カイリョウ</t>
    </rPh>
    <rPh sb="9" eb="12">
      <t>ジツヨウカ</t>
    </rPh>
    <rPh sb="32" eb="34">
      <t>カイリョウ</t>
    </rPh>
    <rPh sb="35" eb="38">
      <t>ジツヨウカ</t>
    </rPh>
    <rPh sb="51" eb="55">
      <t>ジドウテンキ</t>
    </rPh>
    <phoneticPr fontId="1"/>
  </si>
  <si>
    <r>
      <rPr>
        <sz val="11"/>
        <rFont val="ＭＳ Ｐゴシック"/>
        <family val="3"/>
        <charset val="128"/>
      </rPr>
      <t>＜改良・実用化フェーズ＞の「各経費の</t>
    </r>
    <r>
      <rPr>
        <b/>
        <sz val="11"/>
        <rFont val="ＭＳ Ｐゴシック"/>
        <family val="3"/>
        <charset val="128"/>
      </rPr>
      <t>経費番号</t>
    </r>
    <r>
      <rPr>
        <sz val="11"/>
        <rFont val="ＭＳ Ｐゴシック"/>
        <family val="3"/>
        <charset val="128"/>
      </rPr>
      <t>」をP.6「</t>
    </r>
    <r>
      <rPr>
        <b/>
        <sz val="11"/>
        <rFont val="ＭＳ Ｐゴシック"/>
        <family val="3"/>
        <charset val="128"/>
      </rPr>
      <t>９．改良・実用化フェーズのフロー・スケジュール</t>
    </r>
    <r>
      <rPr>
        <sz val="11"/>
        <rFont val="ＭＳ Ｐゴシック"/>
        <family val="3"/>
        <charset val="128"/>
      </rPr>
      <t>」に反映させる／「各経費」ごとの計をP.8「</t>
    </r>
    <r>
      <rPr>
        <b/>
        <sz val="11"/>
        <rFont val="ＭＳ Ｐゴシック"/>
        <family val="3"/>
        <charset val="128"/>
      </rPr>
      <t>14．(1)経費区分別内訳</t>
    </r>
    <r>
      <rPr>
        <sz val="11"/>
        <rFont val="ＭＳ Ｐゴシック"/>
        <family val="3"/>
        <charset val="128"/>
      </rPr>
      <t>」に自動転記</t>
    </r>
    <rPh sb="1" eb="3">
      <t>カイリョウ</t>
    </rPh>
    <rPh sb="4" eb="7">
      <t>ジツヨウカ</t>
    </rPh>
    <rPh sb="14" eb="17">
      <t>カクケイヒ</t>
    </rPh>
    <rPh sb="18" eb="20">
      <t>ケイヒ</t>
    </rPh>
    <rPh sb="20" eb="22">
      <t>バンゴウ</t>
    </rPh>
    <rPh sb="30" eb="32">
      <t>カイリョウ</t>
    </rPh>
    <rPh sb="33" eb="36">
      <t>ジツヨウカ</t>
    </rPh>
    <rPh sb="53" eb="55">
      <t>ハンエイ</t>
    </rPh>
    <rPh sb="60" eb="63">
      <t>カクケイヒ</t>
    </rPh>
    <rPh sb="67" eb="68">
      <t>ケイ</t>
    </rPh>
    <rPh sb="88" eb="92">
      <t>ジドウテンキ</t>
    </rPh>
    <phoneticPr fontId="1"/>
  </si>
  <si>
    <r>
      <rPr>
        <sz val="11"/>
        <rFont val="ＭＳ Ｐゴシック"/>
        <family val="3"/>
        <charset val="128"/>
      </rPr>
      <t>計上した内容のうち、1件あたりの単価が税込100万円以上の購入品をP.10-2「</t>
    </r>
    <r>
      <rPr>
        <b/>
        <sz val="11"/>
        <rFont val="ＭＳ Ｐゴシック"/>
        <family val="3"/>
        <charset val="128"/>
      </rPr>
      <t>(2)-2機械装置・工具器具購入計画書</t>
    </r>
    <r>
      <rPr>
        <sz val="11"/>
        <rFont val="ＭＳ Ｐゴシック"/>
        <family val="3"/>
        <charset val="128"/>
      </rPr>
      <t>」に反映させる</t>
    </r>
    <rPh sb="11" eb="12">
      <t>ケン</t>
    </rPh>
    <rPh sb="16" eb="18">
      <t>タンカ</t>
    </rPh>
    <rPh sb="19" eb="21">
      <t>ゼイコ</t>
    </rPh>
    <rPh sb="24" eb="26">
      <t>マンエン</t>
    </rPh>
    <rPh sb="26" eb="28">
      <t>イジョウ</t>
    </rPh>
    <rPh sb="29" eb="32">
      <t>コウニュウヒン</t>
    </rPh>
    <rPh sb="45" eb="47">
      <t>キカイ</t>
    </rPh>
    <rPh sb="47" eb="49">
      <t>ソウチ</t>
    </rPh>
    <rPh sb="50" eb="52">
      <t>コウグ</t>
    </rPh>
    <rPh sb="52" eb="54">
      <t>キグ</t>
    </rPh>
    <rPh sb="54" eb="56">
      <t>コウニュウ</t>
    </rPh>
    <rPh sb="56" eb="59">
      <t>ケイカクショ</t>
    </rPh>
    <rPh sb="61" eb="63">
      <t>ハンエイ</t>
    </rPh>
    <phoneticPr fontId="5"/>
  </si>
  <si>
    <r>
      <rPr>
        <sz val="11"/>
        <color theme="1"/>
        <rFont val="ＭＳ Ｐゴシック"/>
        <family val="3"/>
        <charset val="128"/>
      </rPr>
      <t>「</t>
    </r>
    <r>
      <rPr>
        <b/>
        <sz val="11"/>
        <color theme="1"/>
        <rFont val="ＭＳ Ｐゴシック"/>
        <family val="3"/>
        <charset val="128"/>
      </rPr>
      <t>助成金交付申請額</t>
    </r>
    <r>
      <rPr>
        <sz val="11"/>
        <color theme="1"/>
        <rFont val="ＭＳ Ｐゴシック"/>
        <family val="3"/>
        <charset val="128"/>
      </rPr>
      <t>」</t>
    </r>
    <r>
      <rPr>
        <b/>
        <sz val="11"/>
        <color theme="1"/>
        <rFont val="ＭＳ Ｐゴシック"/>
        <family val="3"/>
        <charset val="128"/>
      </rPr>
      <t>合計</t>
    </r>
    <r>
      <rPr>
        <sz val="11"/>
        <color theme="1"/>
        <rFont val="ＭＳ Ｐゴシック"/>
        <family val="3"/>
        <charset val="128"/>
      </rPr>
      <t>を表紙「</t>
    </r>
    <r>
      <rPr>
        <b/>
        <sz val="11"/>
        <color theme="1"/>
        <rFont val="ＭＳ Ｐゴシック"/>
        <family val="3"/>
        <charset val="128"/>
      </rPr>
      <t>３．助成金交付申請額</t>
    </r>
    <r>
      <rPr>
        <sz val="11"/>
        <color theme="1"/>
        <rFont val="ＭＳ Ｐゴシック"/>
        <family val="3"/>
        <charset val="128"/>
      </rPr>
      <t>」に自動転記／
「</t>
    </r>
    <r>
      <rPr>
        <b/>
        <sz val="11"/>
        <color theme="1"/>
        <rFont val="ＭＳ Ｐゴシック"/>
        <family val="3"/>
        <charset val="128"/>
      </rPr>
      <t>助成事業に要する経費（税込）</t>
    </r>
    <r>
      <rPr>
        <sz val="11"/>
        <color theme="1"/>
        <rFont val="ＭＳ Ｐゴシック"/>
        <family val="3"/>
        <charset val="128"/>
      </rPr>
      <t>」</t>
    </r>
    <r>
      <rPr>
        <b/>
        <sz val="11"/>
        <color theme="1"/>
        <rFont val="ＭＳ Ｐゴシック"/>
        <family val="3"/>
        <charset val="128"/>
      </rPr>
      <t>合計</t>
    </r>
    <r>
      <rPr>
        <sz val="11"/>
        <color theme="1"/>
        <rFont val="ＭＳ Ｐゴシック"/>
        <family val="3"/>
        <charset val="128"/>
      </rPr>
      <t>をP.5「</t>
    </r>
    <r>
      <rPr>
        <b/>
        <sz val="11"/>
        <color theme="1"/>
        <rFont val="ＭＳ Ｐゴシック"/>
        <family val="3"/>
        <charset val="128"/>
      </rPr>
      <t>８．(3)　売上規模と助成事業規模の比較</t>
    </r>
    <r>
      <rPr>
        <sz val="11"/>
        <color theme="1"/>
        <rFont val="ＭＳ Ｐゴシック"/>
        <family val="3"/>
        <charset val="128"/>
      </rPr>
      <t>」に自動転記／P.9～「</t>
    </r>
    <r>
      <rPr>
        <b/>
        <sz val="11"/>
        <color theme="1"/>
        <rFont val="ＭＳ Ｐゴシック"/>
        <family val="3"/>
        <charset val="128"/>
      </rPr>
      <t>15．資金支出明細</t>
    </r>
    <r>
      <rPr>
        <sz val="11"/>
        <color theme="1"/>
        <rFont val="ＭＳ Ｐゴシック"/>
        <family val="3"/>
        <charset val="128"/>
      </rPr>
      <t>」から「各経費」ごとの計をそれぞれ自動転記</t>
    </r>
    <rPh sb="10" eb="12">
      <t>ゴウケイ</t>
    </rPh>
    <rPh sb="13" eb="15">
      <t>ヒョウシ</t>
    </rPh>
    <rPh sb="28" eb="32">
      <t>ジドウテンキ</t>
    </rPh>
    <rPh sb="102" eb="105">
      <t>カクケイヒ</t>
    </rPh>
    <rPh sb="109" eb="110">
      <t>ケイ</t>
    </rPh>
    <phoneticPr fontId="10"/>
  </si>
  <si>
    <r>
      <rPr>
        <sz val="11"/>
        <rFont val="ＭＳ Ｐゴシック"/>
        <family val="3"/>
        <charset val="128"/>
      </rPr>
      <t>計上した内容をP.5「</t>
    </r>
    <r>
      <rPr>
        <b/>
        <sz val="11"/>
        <rFont val="ＭＳ Ｐゴシック"/>
        <family val="3"/>
        <charset val="128"/>
      </rPr>
      <t>８．(1)助成事業実施の社内外体制図、担当者の役割分担等</t>
    </r>
    <r>
      <rPr>
        <sz val="11"/>
        <rFont val="ＭＳ Ｐゴシック"/>
        <family val="3"/>
        <charset val="128"/>
      </rPr>
      <t>」の社外体制図に反映させる／
計上した内容全てをP.11-2「</t>
    </r>
    <r>
      <rPr>
        <b/>
        <sz val="11"/>
        <rFont val="ＭＳ Ｐゴシック"/>
        <family val="3"/>
        <charset val="128"/>
      </rPr>
      <t>(3)-2委託計画書</t>
    </r>
    <r>
      <rPr>
        <sz val="11"/>
        <rFont val="ＭＳ Ｐゴシック"/>
        <family val="3"/>
        <charset val="128"/>
      </rPr>
      <t>」に反映させる</t>
    </r>
    <rPh sb="41" eb="43">
      <t>シャガイ</t>
    </rPh>
    <rPh sb="43" eb="45">
      <t>タイセイ</t>
    </rPh>
    <rPh sb="45" eb="46">
      <t>ズ</t>
    </rPh>
    <rPh sb="60" eb="61">
      <t>スベ</t>
    </rPh>
    <rPh sb="82" eb="84">
      <t>ハンエイ</t>
    </rPh>
    <phoneticPr fontId="5"/>
  </si>
  <si>
    <r>
      <rPr>
        <sz val="11"/>
        <rFont val="ＭＳ Ｐゴシック"/>
        <family val="3"/>
        <charset val="128"/>
      </rPr>
      <t>P.11「</t>
    </r>
    <r>
      <rPr>
        <b/>
        <sz val="11"/>
        <rFont val="ＭＳ Ｐゴシック"/>
        <family val="3"/>
        <charset val="128"/>
      </rPr>
      <t>(3) 委託費</t>
    </r>
    <r>
      <rPr>
        <sz val="11"/>
        <rFont val="ＭＳ Ｐゴシック"/>
        <family val="3"/>
        <charset val="128"/>
      </rPr>
      <t>」に計上した内容全てを反映させる／
P.6「</t>
    </r>
    <r>
      <rPr>
        <b/>
        <sz val="11"/>
        <rFont val="ＭＳ Ｐゴシック"/>
        <family val="3"/>
        <charset val="128"/>
      </rPr>
      <t>９．改良・実用化フェーズのフロー・スケジュール</t>
    </r>
    <r>
      <rPr>
        <sz val="11"/>
        <rFont val="ＭＳ Ｐゴシック"/>
        <family val="3"/>
        <charset val="128"/>
      </rPr>
      <t>」の内容と一致させる</t>
    </r>
    <rPh sb="20" eb="21">
      <t>スベ</t>
    </rPh>
    <rPh sb="36" eb="38">
      <t>カイリョウ</t>
    </rPh>
    <rPh sb="39" eb="42">
      <t>ジツヨウカ</t>
    </rPh>
    <phoneticPr fontId="1"/>
  </si>
  <si>
    <r>
      <rPr>
        <sz val="11"/>
        <rFont val="ＭＳ Ｐゴシック"/>
        <family val="3"/>
        <charset val="128"/>
      </rPr>
      <t>P.16「</t>
    </r>
    <r>
      <rPr>
        <b/>
        <sz val="11"/>
        <rFont val="ＭＳ Ｐゴシック"/>
        <family val="3"/>
        <charset val="128"/>
      </rPr>
      <t>(8) 委託費</t>
    </r>
    <r>
      <rPr>
        <sz val="11"/>
        <rFont val="ＭＳ Ｐゴシック"/>
        <family val="3"/>
        <charset val="128"/>
      </rPr>
      <t>」に計上した内容を反映させる／
P.6「</t>
    </r>
    <r>
      <rPr>
        <b/>
        <sz val="11"/>
        <rFont val="ＭＳ Ｐゴシック"/>
        <family val="3"/>
        <charset val="128"/>
      </rPr>
      <t>９．改良・実用化フェーズのフロー・スケジュール</t>
    </r>
    <r>
      <rPr>
        <sz val="11"/>
        <rFont val="ＭＳ Ｐゴシック"/>
        <family val="3"/>
        <charset val="128"/>
      </rPr>
      <t>」の内容と一致させる</t>
    </r>
    <rPh sb="14" eb="16">
      <t>ケイジョウ</t>
    </rPh>
    <rPh sb="18" eb="20">
      <t>ナイヨウ</t>
    </rPh>
    <rPh sb="34" eb="36">
      <t>カイリョウ</t>
    </rPh>
    <rPh sb="37" eb="40">
      <t>ジツヨウカ</t>
    </rPh>
    <phoneticPr fontId="1"/>
  </si>
  <si>
    <r>
      <rPr>
        <sz val="11"/>
        <rFont val="ＭＳ Ｐゴシック"/>
        <family val="3"/>
        <charset val="128"/>
      </rPr>
      <t>P.17「</t>
    </r>
    <r>
      <rPr>
        <b/>
        <sz val="11"/>
        <rFont val="ＭＳ Ｐゴシック"/>
        <family val="3"/>
        <charset val="128"/>
      </rPr>
      <t>(9) 直接人件費　【従事時間見積表】</t>
    </r>
    <r>
      <rPr>
        <sz val="11"/>
        <rFont val="ＭＳ Ｐゴシック"/>
        <family val="3"/>
        <charset val="128"/>
      </rPr>
      <t>」に計上した内容を反映させる</t>
    </r>
    <phoneticPr fontId="5"/>
  </si>
  <si>
    <r>
      <rPr>
        <sz val="11"/>
        <rFont val="ＭＳ Ｐゴシック"/>
        <family val="3"/>
        <charset val="128"/>
      </rPr>
      <t>P.10「</t>
    </r>
    <r>
      <rPr>
        <b/>
        <sz val="11"/>
        <rFont val="ＭＳ Ｐゴシック"/>
        <family val="3"/>
        <charset val="128"/>
      </rPr>
      <t>(2) 機械装置・工具器具費</t>
    </r>
    <r>
      <rPr>
        <sz val="11"/>
        <rFont val="ＭＳ Ｐゴシック"/>
        <family val="3"/>
        <charset val="128"/>
      </rPr>
      <t>」にのうち、1件あたりの単価が税込100万円以上の購入品を反映させる／
P.6「</t>
    </r>
    <r>
      <rPr>
        <b/>
        <sz val="11"/>
        <rFont val="ＭＳ Ｐゴシック"/>
        <family val="3"/>
        <charset val="128"/>
      </rPr>
      <t>９．改良・実用化フェーズのフロー・スケジュール</t>
    </r>
    <r>
      <rPr>
        <sz val="11"/>
        <rFont val="ＭＳ Ｐゴシック"/>
        <family val="3"/>
        <charset val="128"/>
      </rPr>
      <t>」の内容と一致させる</t>
    </r>
    <rPh sb="9" eb="11">
      <t>キカイ</t>
    </rPh>
    <rPh sb="11" eb="13">
      <t>ソウチ</t>
    </rPh>
    <rPh sb="14" eb="16">
      <t>コウグ</t>
    </rPh>
    <rPh sb="16" eb="18">
      <t>キグ</t>
    </rPh>
    <rPh sb="18" eb="19">
      <t>ヒ</t>
    </rPh>
    <rPh sb="48" eb="50">
      <t>ハンエイ</t>
    </rPh>
    <rPh sb="61" eb="63">
      <t>カイリョウ</t>
    </rPh>
    <rPh sb="64" eb="67">
      <t>ジツヨウカ</t>
    </rPh>
    <phoneticPr fontId="5"/>
  </si>
  <si>
    <r>
      <rPr>
        <sz val="11"/>
        <rFont val="ＭＳ Ｐゴシック"/>
        <family val="3"/>
        <charset val="128"/>
      </rPr>
      <t>計上した内容をP.5「</t>
    </r>
    <r>
      <rPr>
        <b/>
        <sz val="11"/>
        <rFont val="ＭＳ Ｐゴシック"/>
        <family val="3"/>
        <charset val="128"/>
      </rPr>
      <t>８．(1)助成事業実施の社内外体制図、担当者の役割分担等</t>
    </r>
    <r>
      <rPr>
        <sz val="11"/>
        <rFont val="ＭＳ Ｐゴシック"/>
        <family val="3"/>
        <charset val="128"/>
      </rPr>
      <t>」の社内体制図に反映／
計上した内容をP.13-2「</t>
    </r>
    <r>
      <rPr>
        <b/>
        <sz val="11"/>
        <rFont val="ＭＳ Ｐゴシック"/>
        <family val="3"/>
        <charset val="128"/>
      </rPr>
      <t>(5)-2直接人件費</t>
    </r>
    <r>
      <rPr>
        <sz val="11"/>
        <rFont val="ＭＳ Ｐゴシック"/>
        <family val="3"/>
        <charset val="128"/>
      </rPr>
      <t>」に反映</t>
    </r>
    <rPh sb="0" eb="2">
      <t>ケイジョウ</t>
    </rPh>
    <rPh sb="4" eb="6">
      <t>ナイヨウ</t>
    </rPh>
    <rPh sb="41" eb="43">
      <t>シャナイ</t>
    </rPh>
    <rPh sb="43" eb="45">
      <t>タイセイ</t>
    </rPh>
    <rPh sb="45" eb="46">
      <t>ズ</t>
    </rPh>
    <rPh sb="51" eb="53">
      <t>ケイジョウ</t>
    </rPh>
    <rPh sb="55" eb="57">
      <t>ナイヨウ</t>
    </rPh>
    <rPh sb="77" eb="79">
      <t>ハンエイ</t>
    </rPh>
    <phoneticPr fontId="5"/>
  </si>
  <si>
    <r>
      <rPr>
        <sz val="11"/>
        <rFont val="ＭＳ Ｐゴシック"/>
        <family val="3"/>
        <charset val="128"/>
      </rPr>
      <t>計上した内容をP.5「</t>
    </r>
    <r>
      <rPr>
        <b/>
        <sz val="11"/>
        <rFont val="ＭＳ Ｐゴシック"/>
        <family val="3"/>
        <charset val="128"/>
      </rPr>
      <t>８．(1)助成事業実施の社内外体制図、担当者の役割分担等</t>
    </r>
    <r>
      <rPr>
        <sz val="11"/>
        <rFont val="ＭＳ Ｐゴシック"/>
        <family val="3"/>
        <charset val="128"/>
      </rPr>
      <t>」の社外体制図に反映させる／
計上した内容をP.16-2「</t>
    </r>
    <r>
      <rPr>
        <b/>
        <sz val="11"/>
        <rFont val="ＭＳ Ｐゴシック"/>
        <family val="3"/>
        <charset val="128"/>
      </rPr>
      <t>(8)-2委託計画書</t>
    </r>
    <r>
      <rPr>
        <sz val="11"/>
        <rFont val="ＭＳ Ｐゴシック"/>
        <family val="3"/>
        <charset val="128"/>
      </rPr>
      <t>」に反映させる</t>
    </r>
    <rPh sb="0" eb="2">
      <t>ケイジョウ</t>
    </rPh>
    <rPh sb="4" eb="6">
      <t>ナイヨウ</t>
    </rPh>
    <rPh sb="41" eb="43">
      <t>シャガイ</t>
    </rPh>
    <rPh sb="43" eb="45">
      <t>タイセイ</t>
    </rPh>
    <rPh sb="45" eb="46">
      <t>ズ</t>
    </rPh>
    <rPh sb="54" eb="56">
      <t>ケイジョウ</t>
    </rPh>
    <rPh sb="58" eb="60">
      <t>ナイヨウ</t>
    </rPh>
    <rPh sb="73" eb="75">
      <t>イタク</t>
    </rPh>
    <rPh sb="75" eb="78">
      <t>ケイカクショ</t>
    </rPh>
    <rPh sb="80" eb="82">
      <t>ハンエイ</t>
    </rPh>
    <phoneticPr fontId="5"/>
  </si>
  <si>
    <r>
      <rPr>
        <sz val="11"/>
        <rFont val="ＭＳ Ｐゴシック"/>
        <family val="3"/>
        <charset val="128"/>
      </rPr>
      <t>計上した内容をP.5「</t>
    </r>
    <r>
      <rPr>
        <b/>
        <sz val="11"/>
        <rFont val="ＭＳ Ｐゴシック"/>
        <family val="3"/>
        <charset val="128"/>
      </rPr>
      <t>８．(1)助成事業実施の社内外体制図、担当者の役割分担等</t>
    </r>
    <r>
      <rPr>
        <sz val="11"/>
        <rFont val="ＭＳ Ｐゴシック"/>
        <family val="3"/>
        <charset val="128"/>
      </rPr>
      <t>」の社内体制図に反映させる／
計上した内容をP.17-2「</t>
    </r>
    <r>
      <rPr>
        <b/>
        <sz val="11"/>
        <rFont val="ＭＳ Ｐゴシック"/>
        <family val="3"/>
        <charset val="128"/>
      </rPr>
      <t>(9)-2直接人件費</t>
    </r>
    <r>
      <rPr>
        <sz val="11"/>
        <rFont val="ＭＳ Ｐゴシック"/>
        <family val="3"/>
        <charset val="128"/>
      </rPr>
      <t>」に反映させる</t>
    </r>
    <rPh sb="0" eb="2">
      <t>ケイジョウ</t>
    </rPh>
    <rPh sb="4" eb="6">
      <t>ナイヨウ</t>
    </rPh>
    <rPh sb="41" eb="43">
      <t>シャナイ</t>
    </rPh>
    <rPh sb="43" eb="45">
      <t>タイセイ</t>
    </rPh>
    <rPh sb="45" eb="46">
      <t>ズ</t>
    </rPh>
    <rPh sb="54" eb="56">
      <t>ケイジョウ</t>
    </rPh>
    <rPh sb="58" eb="60">
      <t>ナイヨウ</t>
    </rPh>
    <rPh sb="80" eb="82">
      <t>ハンエイ</t>
    </rPh>
    <phoneticPr fontId="5"/>
  </si>
  <si>
    <r>
      <t>※P.9～「15．資金支出明細(1)～(11)」は、</t>
    </r>
    <r>
      <rPr>
        <b/>
        <u/>
        <sz val="11"/>
        <color theme="0"/>
        <rFont val="ＭＳ Ｐゴシック"/>
        <family val="3"/>
        <charset val="128"/>
      </rPr>
      <t>計上する経費のページのみ記入し、提出</t>
    </r>
    <r>
      <rPr>
        <b/>
        <sz val="11"/>
        <color theme="0"/>
        <rFont val="ＭＳ Ｐゴシック"/>
        <family val="3"/>
        <charset val="128"/>
      </rPr>
      <t>してください。</t>
    </r>
    <phoneticPr fontId="1"/>
  </si>
  <si>
    <r>
      <rPr>
        <sz val="11"/>
        <rFont val="ＭＳ Ｐゴシック"/>
        <family val="3"/>
        <charset val="128"/>
      </rPr>
      <t>P.4-2「</t>
    </r>
    <r>
      <rPr>
        <b/>
        <sz val="11"/>
        <rFont val="ＭＳ Ｐゴシック"/>
        <family val="3"/>
        <charset val="128"/>
      </rPr>
      <t>７．(5)　実施内容</t>
    </r>
    <r>
      <rPr>
        <sz val="11"/>
        <rFont val="ＭＳ Ｐゴシック"/>
        <family val="3"/>
        <charset val="128"/>
      </rPr>
      <t>」と整合させる</t>
    </r>
    <rPh sb="18" eb="20">
      <t>セイゴウ</t>
    </rPh>
    <phoneticPr fontId="1"/>
  </si>
  <si>
    <t>１　次の(1)～(4)のいずれかに該当する中小事業者（会社又は個人事業者）又は事業協同組合である</t>
    <rPh sb="21" eb="23">
      <t>チュウショウ</t>
    </rPh>
    <rPh sb="23" eb="26">
      <t>ジギョウシャ</t>
    </rPh>
    <rPh sb="29" eb="30">
      <t>マタ</t>
    </rPh>
    <rPh sb="37" eb="38">
      <t>マタ</t>
    </rPh>
    <rPh sb="39" eb="41">
      <t>ジギョウ</t>
    </rPh>
    <rPh sb="41" eb="43">
      <t>キョウドウ</t>
    </rPh>
    <rPh sb="43" eb="45">
      <t>クミアイ</t>
    </rPh>
    <phoneticPr fontId="1"/>
  </si>
  <si>
    <r>
      <rPr>
        <u/>
        <sz val="10"/>
        <rFont val="ＭＳ Ｐゴシック"/>
        <family val="3"/>
        <charset val="128"/>
        <scheme val="minor"/>
      </rPr>
      <t>「改良・実用化フェーズ」の</t>
    </r>
    <r>
      <rPr>
        <sz val="10"/>
        <rFont val="ＭＳ Ｐゴシック"/>
        <family val="3"/>
        <charset val="128"/>
        <scheme val="minor"/>
      </rPr>
      <t xml:space="preserve">
完了予定日</t>
    </r>
    <rPh sb="1" eb="3">
      <t>カイリョウ</t>
    </rPh>
    <rPh sb="4" eb="7">
      <t>ジツヨウカ</t>
    </rPh>
    <rPh sb="14" eb="16">
      <t>カンリョウ</t>
    </rPh>
    <rPh sb="16" eb="18">
      <t>ヨテイ</t>
    </rPh>
    <rPh sb="18" eb="19">
      <t>ビ</t>
    </rPh>
    <phoneticPr fontId="1"/>
  </si>
  <si>
    <t>↓</t>
    <phoneticPr fontId="1"/>
  </si>
  <si>
    <t>防災独自シート</t>
    <rPh sb="0" eb="2">
      <t>ボウサイ</t>
    </rPh>
    <rPh sb="2" eb="4">
      <t>ドクジ</t>
    </rPh>
    <phoneticPr fontId="1"/>
  </si>
  <si>
    <t>標準化シート</t>
  </si>
  <si>
    <t>標準化シート</t>
    <phoneticPr fontId="1"/>
  </si>
  <si>
    <t>防災独自シート（様式は標準化）</t>
  </si>
  <si>
    <t>防災独自シート（様式は標準化）</t>
    <rPh sb="0" eb="2">
      <t>ボウサイ</t>
    </rPh>
    <rPh sb="2" eb="4">
      <t>ドクジ</t>
    </rPh>
    <rPh sb="8" eb="10">
      <t>ヨウシキ</t>
    </rPh>
    <phoneticPr fontId="1"/>
  </si>
  <si>
    <t>（改良助成の申請書シートと比較して）</t>
    <rPh sb="1" eb="3">
      <t>カイリョウ</t>
    </rPh>
    <rPh sb="3" eb="5">
      <t>ジョセイ</t>
    </rPh>
    <rPh sb="6" eb="9">
      <t>シンセイショ</t>
    </rPh>
    <rPh sb="13" eb="15">
      <t>ヒカク</t>
    </rPh>
    <phoneticPr fontId="1"/>
  </si>
  <si>
    <t>防災独自シート（様式は標準化）</t>
    <rPh sb="0" eb="2">
      <t>ボウサイ</t>
    </rPh>
    <rPh sb="2" eb="4">
      <t>ドクジ</t>
    </rPh>
    <rPh sb="8" eb="10">
      <t>ヨウシキ</t>
    </rPh>
    <rPh sb="11" eb="14">
      <t>ヒョウジュンカ</t>
    </rPh>
    <phoneticPr fontId="1"/>
  </si>
  <si>
    <t>標準化シート　※「市場性」一部独自項目あり</t>
    <rPh sb="0" eb="3">
      <t>ヒョウジュンカ</t>
    </rPh>
    <rPh sb="9" eb="12">
      <t>シジョウセイ</t>
    </rPh>
    <rPh sb="13" eb="15">
      <t>イチブ</t>
    </rPh>
    <rPh sb="15" eb="17">
      <t>ドクジ</t>
    </rPh>
    <rPh sb="17" eb="19">
      <t>コウモク</t>
    </rPh>
    <phoneticPr fontId="1"/>
  </si>
  <si>
    <t>オンライン</t>
    <phoneticPr fontId="1"/>
  </si>
  <si>
    <r>
      <rPr>
        <sz val="11"/>
        <color theme="1"/>
        <rFont val="ＭＳ Ｐゴシック"/>
        <family val="3"/>
        <charset val="128"/>
      </rPr>
      <t>「</t>
    </r>
    <r>
      <rPr>
        <b/>
        <sz val="11"/>
        <color theme="1"/>
        <rFont val="ＭＳ Ｐゴシック"/>
        <family val="3"/>
        <charset val="128"/>
      </rPr>
      <t>申請テーマ</t>
    </r>
    <r>
      <rPr>
        <sz val="11"/>
        <color theme="1"/>
        <rFont val="ＭＳ Ｐゴシック"/>
        <family val="3"/>
        <charset val="128"/>
      </rPr>
      <t>」を表紙「</t>
    </r>
    <r>
      <rPr>
        <b/>
        <sz val="11"/>
        <color theme="1"/>
        <rFont val="ＭＳ Ｐゴシック"/>
        <family val="3"/>
        <charset val="128"/>
      </rPr>
      <t>１．申請テーマ</t>
    </r>
    <r>
      <rPr>
        <sz val="11"/>
        <color theme="1"/>
        <rFont val="ＭＳ Ｐゴシック"/>
        <family val="3"/>
        <charset val="128"/>
      </rPr>
      <t>」に自動転記</t>
    </r>
    <rPh sb="6" eb="7">
      <t>ヒョウシ</t>
    </rPh>
    <rPh sb="7" eb="9">
      <t>ヒョウシ</t>
    </rPh>
    <rPh sb="13" eb="15">
      <t>シンセイ</t>
    </rPh>
    <rPh sb="16" eb="20">
      <t>ジドウテンキ</t>
    </rPh>
    <phoneticPr fontId="10"/>
  </si>
  <si>
    <r>
      <rPr>
        <sz val="11"/>
        <rFont val="ＭＳ Ｐゴシック"/>
        <family val="3"/>
        <charset val="128"/>
      </rPr>
      <t>P.5「</t>
    </r>
    <r>
      <rPr>
        <b/>
        <sz val="11"/>
        <rFont val="ＭＳ Ｐゴシック"/>
        <family val="3"/>
        <charset val="128"/>
      </rPr>
      <t>８．(2)助成事業の主担当者</t>
    </r>
    <r>
      <rPr>
        <sz val="11"/>
        <rFont val="ＭＳ Ｐゴシック"/>
        <family val="3"/>
        <charset val="128"/>
      </rPr>
      <t>」の「主担当者」を社内体制図に反映させる／
P.13「</t>
    </r>
    <r>
      <rPr>
        <b/>
        <sz val="11"/>
        <rFont val="ＭＳ Ｐゴシック"/>
        <family val="3"/>
        <charset val="128"/>
      </rPr>
      <t>15．(5) 直接人件費</t>
    </r>
    <r>
      <rPr>
        <sz val="11"/>
        <rFont val="ＭＳ Ｐゴシック"/>
        <family val="3"/>
        <charset val="128"/>
      </rPr>
      <t>」、P.17「</t>
    </r>
    <r>
      <rPr>
        <b/>
        <sz val="11"/>
        <rFont val="ＭＳ Ｐゴシック"/>
        <family val="3"/>
        <charset val="128"/>
      </rPr>
      <t>15．(9) 直接人件費</t>
    </r>
    <r>
      <rPr>
        <sz val="11"/>
        <rFont val="ＭＳ Ｐゴシック"/>
        <family val="3"/>
        <charset val="128"/>
      </rPr>
      <t>」に計上した内容を社内体制図に反映させる／
P.11「</t>
    </r>
    <r>
      <rPr>
        <b/>
        <sz val="11"/>
        <rFont val="ＭＳ Ｐゴシック"/>
        <family val="3"/>
        <charset val="128"/>
      </rPr>
      <t>15．(3) 委託費</t>
    </r>
    <r>
      <rPr>
        <sz val="11"/>
        <rFont val="ＭＳ Ｐゴシック"/>
        <family val="3"/>
        <charset val="128"/>
      </rPr>
      <t>」、P.16「</t>
    </r>
    <r>
      <rPr>
        <b/>
        <sz val="11"/>
        <rFont val="ＭＳ Ｐゴシック"/>
        <family val="3"/>
        <charset val="128"/>
      </rPr>
      <t>15．(8) 委託費</t>
    </r>
    <r>
      <rPr>
        <sz val="11"/>
        <rFont val="ＭＳ Ｐゴシック"/>
        <family val="3"/>
        <charset val="128"/>
      </rPr>
      <t>」に計上した内容を社外体制図に反映させる</t>
    </r>
    <rPh sb="21" eb="22">
      <t>シュ</t>
    </rPh>
    <rPh sb="22" eb="24">
      <t>タントウ</t>
    </rPh>
    <rPh sb="24" eb="25">
      <t>シャ</t>
    </rPh>
    <rPh sb="27" eb="29">
      <t>シャナイ</t>
    </rPh>
    <rPh sb="29" eb="31">
      <t>タイセイ</t>
    </rPh>
    <rPh sb="31" eb="32">
      <t>ズ</t>
    </rPh>
    <rPh sb="78" eb="80">
      <t>ケイジョウ</t>
    </rPh>
    <rPh sb="82" eb="84">
      <t>ナイヨウ</t>
    </rPh>
    <rPh sb="85" eb="87">
      <t>シャナイ</t>
    </rPh>
    <rPh sb="87" eb="89">
      <t>タイセイ</t>
    </rPh>
    <rPh sb="89" eb="90">
      <t>ズ</t>
    </rPh>
    <rPh sb="91" eb="93">
      <t>ハンエイ</t>
    </rPh>
    <rPh sb="110" eb="112">
      <t>イタク</t>
    </rPh>
    <rPh sb="112" eb="113">
      <t>ヒ</t>
    </rPh>
    <rPh sb="129" eb="130">
      <t>ヒ</t>
    </rPh>
    <rPh sb="136" eb="138">
      <t>ナイヨウ</t>
    </rPh>
    <rPh sb="143" eb="144">
      <t>ズ</t>
    </rPh>
    <phoneticPr fontId="10"/>
  </si>
  <si>
    <r>
      <rPr>
        <sz val="11"/>
        <rFont val="ＭＳ Ｐゴシック"/>
        <family val="3"/>
        <charset val="128"/>
      </rPr>
      <t>「</t>
    </r>
    <r>
      <rPr>
        <b/>
        <sz val="11"/>
        <rFont val="ＭＳ Ｐゴシック"/>
        <family val="3"/>
        <charset val="128"/>
      </rPr>
      <t>「改良・実用化フェーズ」の完了予定日</t>
    </r>
    <r>
      <rPr>
        <sz val="11"/>
        <rFont val="ＭＳ Ｐゴシック"/>
        <family val="3"/>
        <charset val="128"/>
      </rPr>
      <t>」を表紙「</t>
    </r>
    <r>
      <rPr>
        <b/>
        <sz val="11"/>
        <rFont val="ＭＳ Ｐゴシック"/>
        <family val="3"/>
        <charset val="128"/>
      </rPr>
      <t>４．助成事業完了予定日</t>
    </r>
    <r>
      <rPr>
        <sz val="11"/>
        <rFont val="ＭＳ Ｐゴシック"/>
        <family val="3"/>
        <charset val="128"/>
      </rPr>
      <t>」の＜改良・実用化フェーズ＞に自動転記／P.9～「</t>
    </r>
    <r>
      <rPr>
        <b/>
        <sz val="11"/>
        <rFont val="ＭＳ Ｐゴシック"/>
        <family val="3"/>
        <charset val="128"/>
      </rPr>
      <t>15．資金支出明細</t>
    </r>
    <r>
      <rPr>
        <sz val="11"/>
        <rFont val="ＭＳ Ｐゴシック"/>
        <family val="3"/>
        <charset val="128"/>
      </rPr>
      <t>」から「各経費の</t>
    </r>
    <r>
      <rPr>
        <b/>
        <sz val="11"/>
        <rFont val="ＭＳ Ｐゴシック"/>
        <family val="3"/>
        <charset val="128"/>
      </rPr>
      <t>経費番号</t>
    </r>
    <r>
      <rPr>
        <sz val="11"/>
        <rFont val="ＭＳ Ｐゴシック"/>
        <family val="3"/>
        <charset val="128"/>
      </rPr>
      <t>」を反映させる</t>
    </r>
    <rPh sb="21" eb="23">
      <t>ヒョウシ</t>
    </rPh>
    <rPh sb="38" eb="40">
      <t>カイリョウ</t>
    </rPh>
    <rPh sb="41" eb="44">
      <t>ジツヨウカ</t>
    </rPh>
    <rPh sb="50" eb="54">
      <t>ジドウテンキ</t>
    </rPh>
    <rPh sb="77" eb="79">
      <t>ケイヒ</t>
    </rPh>
    <rPh sb="79" eb="81">
      <t>バンゴウ</t>
    </rPh>
    <rPh sb="83" eb="85">
      <t>ハンエイ</t>
    </rPh>
    <phoneticPr fontId="10"/>
  </si>
  <si>
    <t>電話番号</t>
    <rPh sb="0" eb="1">
      <t>デン</t>
    </rPh>
    <rPh sb="1" eb="2">
      <t>ハナシ</t>
    </rPh>
    <rPh sb="2" eb="4">
      <t>バンゴウ</t>
    </rPh>
    <phoneticPr fontId="1"/>
  </si>
  <si>
    <t>（展-１）－</t>
    <rPh sb="1" eb="2">
      <t>テン</t>
    </rPh>
    <phoneticPr fontId="1"/>
  </si>
  <si>
    <t>（展-２）－</t>
    <rPh sb="1" eb="2">
      <t>テン</t>
    </rPh>
    <phoneticPr fontId="1"/>
  </si>
  <si>
    <t>（展-３）－</t>
    <rPh sb="1" eb="2">
      <t>テン</t>
    </rPh>
    <phoneticPr fontId="1"/>
  </si>
  <si>
    <t>（展-４）－</t>
    <rPh sb="1" eb="2">
      <t>テン</t>
    </rPh>
    <phoneticPr fontId="1"/>
  </si>
  <si>
    <t>（展-５）－</t>
    <rPh sb="1" eb="2">
      <t>テン</t>
    </rPh>
    <phoneticPr fontId="1"/>
  </si>
  <si>
    <t>（広-１）－</t>
    <rPh sb="1" eb="2">
      <t>ヒロシ</t>
    </rPh>
    <phoneticPr fontId="1"/>
  </si>
  <si>
    <t>（広-２）－</t>
    <rPh sb="1" eb="2">
      <t>ヒロシ</t>
    </rPh>
    <phoneticPr fontId="1"/>
  </si>
  <si>
    <t>（広-３）－</t>
    <rPh sb="1" eb="2">
      <t>ヒロシ</t>
    </rPh>
    <phoneticPr fontId="1"/>
  </si>
  <si>
    <t>（広-４）－</t>
    <rPh sb="1" eb="2">
      <t>ヒロシ</t>
    </rPh>
    <phoneticPr fontId="1"/>
  </si>
  <si>
    <t>（広-５）－</t>
    <rPh sb="1" eb="2">
      <t>ヒロシ</t>
    </rPh>
    <phoneticPr fontId="1"/>
  </si>
  <si>
    <t>普及促進フェーズ計②</t>
    <rPh sb="0" eb="2">
      <t>フキュウ</t>
    </rPh>
    <rPh sb="2" eb="4">
      <t>ソクシン</t>
    </rPh>
    <rPh sb="8" eb="9">
      <t>ケイ</t>
    </rPh>
    <phoneticPr fontId="1"/>
  </si>
  <si>
    <t>小計</t>
    <phoneticPr fontId="1"/>
  </si>
  <si>
    <t>　</t>
  </si>
  <si>
    <t>④土砂災害</t>
    <rPh sb="1" eb="3">
      <t>ドシャ</t>
    </rPh>
    <rPh sb="3" eb="5">
      <t>サイガイ</t>
    </rPh>
    <phoneticPr fontId="1"/>
  </si>
  <si>
    <t>⑤火災</t>
    <phoneticPr fontId="1"/>
  </si>
  <si>
    <t xml:space="preserve">⑥危険物事故 </t>
    <phoneticPr fontId="1"/>
  </si>
  <si>
    <t>⑦船舶事故</t>
    <phoneticPr fontId="1"/>
  </si>
  <si>
    <t>⑧航空機事故</t>
    <phoneticPr fontId="1"/>
  </si>
  <si>
    <t>⑨鉄道事故</t>
    <phoneticPr fontId="1"/>
  </si>
  <si>
    <t>⑩道路・橋梁・トンネル事故</t>
    <rPh sb="1" eb="3">
      <t>ドウロ</t>
    </rPh>
    <rPh sb="4" eb="6">
      <t>キョウリョウ</t>
    </rPh>
    <rPh sb="11" eb="13">
      <t>ジコ</t>
    </rPh>
    <phoneticPr fontId="1"/>
  </si>
  <si>
    <t>⑪地下街・地下工事事故　　</t>
    <rPh sb="1" eb="4">
      <t>チカガイ</t>
    </rPh>
    <rPh sb="5" eb="7">
      <t>チカ</t>
    </rPh>
    <rPh sb="7" eb="9">
      <t>コウジ</t>
    </rPh>
    <rPh sb="9" eb="11">
      <t>ジコ</t>
    </rPh>
    <phoneticPr fontId="1"/>
  </si>
  <si>
    <t>⑫原子力事故</t>
    <rPh sb="1" eb="4">
      <t>ゲンシリョク</t>
    </rPh>
    <rPh sb="4" eb="6">
      <t>ジコ</t>
    </rPh>
    <phoneticPr fontId="1"/>
  </si>
  <si>
    <t>⑬酷暑害</t>
    <phoneticPr fontId="1"/>
  </si>
  <si>
    <t>⑭干害</t>
    <phoneticPr fontId="1"/>
  </si>
  <si>
    <t>⑮冷害・寒害</t>
    <phoneticPr fontId="1"/>
  </si>
  <si>
    <t>⑯視程不良害</t>
    <phoneticPr fontId="1"/>
  </si>
  <si>
    <t>⑰感染症</t>
    <phoneticPr fontId="1"/>
  </si>
  <si>
    <t>⑱鳥獣害・虫害</t>
    <rPh sb="1" eb="4">
      <t>チョウジュウガイ</t>
    </rPh>
    <rPh sb="5" eb="7">
      <t>チュウガイ</t>
    </rPh>
    <phoneticPr fontId="1"/>
  </si>
  <si>
    <t>⑲車両事故災害</t>
    <rPh sb="1" eb="7">
      <t>シャリョウジコサイガイ</t>
    </rPh>
    <phoneticPr fontId="1"/>
  </si>
  <si>
    <t>⑳ペット防災</t>
    <rPh sb="4" eb="6">
      <t>ボウサイ</t>
    </rPh>
    <phoneticPr fontId="1"/>
  </si>
  <si>
    <t>　公益財団法人東京都中小企業振興公社（以下、「公社」という。）が実施する令和４年度先進的防災技術実用化支援事業を申請するにあたり、募集要項の内容について承諾し、申請書に虚偽記載が無いこと、及び申請事業者が下記の要件の全てを満たしていることを確認した。</t>
    <rPh sb="89" eb="90">
      <t>ナ</t>
    </rPh>
    <rPh sb="98" eb="100">
      <t>ジギョウ</t>
    </rPh>
    <rPh sb="120" eb="122">
      <t>カクニン</t>
    </rPh>
    <phoneticPr fontId="1"/>
  </si>
  <si>
    <t>10　 「東京都暴力団排除条例」に規定する暴力団関係者又は「風俗営業等の規制及び業務の適正化等に関する法律」第２条に規定する風俗関連業、ギャンブル業、賭博等、支援の対象として社会通念上適切でないと判断されるものでない</t>
    <rPh sb="27" eb="28">
      <t>マタ</t>
    </rPh>
    <rPh sb="30" eb="32">
      <t>フウゾク</t>
    </rPh>
    <rPh sb="32" eb="34">
      <t>エイギョウ</t>
    </rPh>
    <rPh sb="34" eb="35">
      <t>トウ</t>
    </rPh>
    <rPh sb="36" eb="38">
      <t>キセイ</t>
    </rPh>
    <rPh sb="38" eb="39">
      <t>オヨ</t>
    </rPh>
    <rPh sb="40" eb="42">
      <t>ギョウム</t>
    </rPh>
    <rPh sb="43" eb="46">
      <t>テキセイカ</t>
    </rPh>
    <rPh sb="46" eb="47">
      <t>トウ</t>
    </rPh>
    <rPh sb="48" eb="49">
      <t>カン</t>
    </rPh>
    <rPh sb="51" eb="53">
      <t>ホウリツ</t>
    </rPh>
    <rPh sb="54" eb="55">
      <t>ダイ</t>
    </rPh>
    <rPh sb="56" eb="57">
      <t>ジョウ</t>
    </rPh>
    <rPh sb="58" eb="60">
      <t>キテイ</t>
    </rPh>
    <rPh sb="62" eb="64">
      <t>フウゾク</t>
    </rPh>
    <rPh sb="64" eb="67">
      <t>カンレンギョウ</t>
    </rPh>
    <rPh sb="73" eb="74">
      <t>ギョウ</t>
    </rPh>
    <rPh sb="75" eb="78">
      <t>トバクトウ</t>
    </rPh>
    <rPh sb="79" eb="81">
      <t>シエン</t>
    </rPh>
    <rPh sb="82" eb="84">
      <t>タイショウ</t>
    </rPh>
    <rPh sb="87" eb="89">
      <t>シャカイ</t>
    </rPh>
    <rPh sb="89" eb="92">
      <t>ツウネンジョウ</t>
    </rPh>
    <rPh sb="92" eb="94">
      <t>テキセツ</t>
    </rPh>
    <phoneticPr fontId="1"/>
  </si>
  <si>
    <t>　・　具体的な作業項目、資金支出明細の番号（原－１、機－１等）を記入してください
　・　各作業項目の開始から終了期間を表示してください
　　　　「○」：自社で実施
　　　　「●」：委託先等で実施
　・　本助成事業の全体像が分かるよう、経費が発生しない作業も記入してください</t>
    <rPh sb="3" eb="6">
      <t>グタイテキ</t>
    </rPh>
    <rPh sb="7" eb="9">
      <t>サギョウ</t>
    </rPh>
    <rPh sb="9" eb="11">
      <t>コウモク</t>
    </rPh>
    <rPh sb="12" eb="14">
      <t>シキン</t>
    </rPh>
    <rPh sb="14" eb="16">
      <t>シシュツ</t>
    </rPh>
    <rPh sb="16" eb="18">
      <t>メイサイ</t>
    </rPh>
    <rPh sb="19" eb="21">
      <t>バンゴウ</t>
    </rPh>
    <rPh sb="22" eb="23">
      <t>ゲン</t>
    </rPh>
    <rPh sb="26" eb="27">
      <t>キ</t>
    </rPh>
    <rPh sb="29" eb="30">
      <t>ナド</t>
    </rPh>
    <rPh sb="32" eb="34">
      <t>キニュウ</t>
    </rPh>
    <rPh sb="101" eb="102">
      <t>ホン</t>
    </rPh>
    <rPh sb="102" eb="104">
      <t>ジョセイ</t>
    </rPh>
    <rPh sb="104" eb="106">
      <t>ジギョウ</t>
    </rPh>
    <rPh sb="107" eb="110">
      <t>ゼンタイゾウ</t>
    </rPh>
    <rPh sb="111" eb="112">
      <t>ワ</t>
    </rPh>
    <rPh sb="117" eb="119">
      <t>ケイヒ</t>
    </rPh>
    <rPh sb="120" eb="122">
      <t>ハッセイ</t>
    </rPh>
    <rPh sb="125" eb="127">
      <t>サギョウ</t>
    </rPh>
    <rPh sb="128" eb="130">
      <t>キニュウ</t>
    </rPh>
    <phoneticPr fontId="1"/>
  </si>
  <si>
    <r>
      <t>　「</t>
    </r>
    <r>
      <rPr>
        <b/>
        <sz val="10"/>
        <rFont val="ＭＳ Ｐゴシック"/>
        <family val="3"/>
        <charset val="128"/>
      </rPr>
      <t>(３) 委託費</t>
    </r>
    <r>
      <rPr>
        <sz val="10"/>
        <rFont val="ＭＳ Ｐゴシック"/>
        <family val="3"/>
        <charset val="128"/>
      </rPr>
      <t>」に計上した</t>
    </r>
    <r>
      <rPr>
        <b/>
        <u/>
        <sz val="10"/>
        <rFont val="ＭＳ Ｐゴシック"/>
        <family val="3"/>
        <charset val="128"/>
      </rPr>
      <t>全ての経費</t>
    </r>
    <r>
      <rPr>
        <u/>
        <sz val="10"/>
        <rFont val="ＭＳ Ｐゴシック"/>
        <family val="3"/>
        <charset val="128"/>
      </rPr>
      <t>について記入してください。</t>
    </r>
    <rPh sb="18" eb="20">
      <t>ケイヒ</t>
    </rPh>
    <rPh sb="24" eb="26">
      <t>キニュウ</t>
    </rPh>
    <phoneticPr fontId="5"/>
  </si>
  <si>
    <r>
      <t>　「</t>
    </r>
    <r>
      <rPr>
        <b/>
        <sz val="10"/>
        <rFont val="ＭＳ Ｐゴシック"/>
        <family val="3"/>
        <charset val="128"/>
      </rPr>
      <t>(8) 委託費</t>
    </r>
    <r>
      <rPr>
        <sz val="10"/>
        <rFont val="ＭＳ Ｐゴシック"/>
        <family val="3"/>
        <charset val="128"/>
      </rPr>
      <t>」に計上した</t>
    </r>
    <r>
      <rPr>
        <b/>
        <u/>
        <sz val="10"/>
        <rFont val="ＭＳ Ｐゴシック"/>
        <family val="3"/>
        <charset val="128"/>
      </rPr>
      <t>全ての経費</t>
    </r>
    <r>
      <rPr>
        <u/>
        <sz val="10"/>
        <rFont val="ＭＳ Ｐゴシック"/>
        <family val="3"/>
        <charset val="128"/>
      </rPr>
      <t>について記入してください。</t>
    </r>
    <rPh sb="18" eb="20">
      <t>ケイヒ</t>
    </rPh>
    <rPh sb="24" eb="26">
      <t>キニュウ</t>
    </rPh>
    <phoneticPr fontId="5"/>
  </si>
  <si>
    <t>令和4年度　先進的防災技術実用化支援事業　申請書</t>
    <phoneticPr fontId="1"/>
  </si>
  <si>
    <t>　令和４年度　先進的防災技術実用化支援事業　申請書</t>
    <rPh sb="1" eb="3">
      <t>レイワ</t>
    </rPh>
    <rPh sb="4" eb="6">
      <t>ネンド</t>
    </rPh>
    <phoneticPr fontId="10"/>
  </si>
  <si>
    <t>　改良・実用化フェーズの完了検査日の翌日から起算して1年以内または令和７年6月末のうちいずれか早い日</t>
    <rPh sb="1" eb="3">
      <t>カイリョウ</t>
    </rPh>
    <rPh sb="4" eb="7">
      <t>ジツヨウカ</t>
    </rPh>
    <rPh sb="12" eb="14">
      <t>カンリョウ</t>
    </rPh>
    <rPh sb="14" eb="17">
      <t>ケンサビ</t>
    </rPh>
    <rPh sb="18" eb="20">
      <t>ヨクジツ</t>
    </rPh>
    <rPh sb="22" eb="24">
      <t>キサン</t>
    </rPh>
    <rPh sb="27" eb="28">
      <t>ネン</t>
    </rPh>
    <rPh sb="28" eb="30">
      <t>イナイ</t>
    </rPh>
    <rPh sb="33" eb="35">
      <t>レイワ</t>
    </rPh>
    <rPh sb="36" eb="37">
      <t>トシ</t>
    </rPh>
    <rPh sb="38" eb="39">
      <t>ガツ</t>
    </rPh>
    <rPh sb="39" eb="40">
      <t>マツ</t>
    </rPh>
    <rPh sb="47" eb="48">
      <t>ハヤ</t>
    </rPh>
    <rPh sb="49" eb="50">
      <t>ヒ</t>
    </rPh>
    <phoneticPr fontId="1"/>
  </si>
  <si>
    <t>（基準日：令和４年７月１日）</t>
    <phoneticPr fontId="1"/>
  </si>
  <si>
    <t>令和４年</t>
    <rPh sb="0" eb="1">
      <t>レイ</t>
    </rPh>
    <rPh sb="1" eb="2">
      <t>ワ</t>
    </rPh>
    <rPh sb="3" eb="4">
      <t>ネン</t>
    </rPh>
    <phoneticPr fontId="1"/>
  </si>
  <si>
    <t>７月　　　日</t>
    <rPh sb="1" eb="2">
      <t>ガツ</t>
    </rPh>
    <rPh sb="5" eb="6">
      <t>ニチ</t>
    </rPh>
    <phoneticPr fontId="1"/>
  </si>
  <si>
    <r>
      <t>39情報サービス業　</t>
    </r>
    <r>
      <rPr>
        <b/>
        <sz val="12.5"/>
        <rFont val="ＭＳ Ｐゴシック"/>
        <family val="3"/>
        <charset val="128"/>
        <scheme val="minor"/>
      </rPr>
      <t>※ソフトウェア業、情報処理・提供サービス業除く</t>
    </r>
    <phoneticPr fontId="1"/>
  </si>
  <si>
    <t>（基準日：令和４年７月１日現在）</t>
    <phoneticPr fontId="1"/>
  </si>
  <si>
    <t>※令和４年７月１日以前</t>
    <rPh sb="1" eb="3">
      <t>レイワ</t>
    </rPh>
    <rPh sb="4" eb="5">
      <t>ネン</t>
    </rPh>
    <rPh sb="6" eb="7">
      <t>ガツ</t>
    </rPh>
    <rPh sb="8" eb="9">
      <t>ニチ</t>
    </rPh>
    <rPh sb="9" eb="11">
      <t>イゼン</t>
    </rPh>
    <phoneticPr fontId="1"/>
  </si>
  <si>
    <t>R4</t>
    <phoneticPr fontId="1"/>
  </si>
  <si>
    <t>R5</t>
    <phoneticPr fontId="1"/>
  </si>
  <si>
    <t>R6</t>
    <phoneticPr fontId="1"/>
  </si>
  <si>
    <t>最長令和6年6月30日まで</t>
    <rPh sb="0" eb="2">
      <t>サイチョウ</t>
    </rPh>
    <rPh sb="2" eb="3">
      <t>レイ</t>
    </rPh>
    <rPh sb="3" eb="4">
      <t>ワ</t>
    </rPh>
    <rPh sb="5" eb="6">
      <t>ネン</t>
    </rPh>
    <rPh sb="7" eb="8">
      <t>ガツ</t>
    </rPh>
    <rPh sb="10" eb="11">
      <t>ニチ</t>
    </rPh>
    <phoneticPr fontId="1"/>
  </si>
  <si>
    <t>様式第１号（第5条関係）</t>
    <phoneticPr fontId="10"/>
  </si>
  <si>
    <t>（２）－</t>
  </si>
  <si>
    <t>（３）－</t>
  </si>
  <si>
    <t>（４）－</t>
  </si>
  <si>
    <t>（５）－</t>
  </si>
  <si>
    <t>（１）－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</si>
</sst>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176" formatCode="0.0%"/>
    <numFmt numFmtId="177" formatCode="#,###"/>
    <numFmt numFmtId="178" formatCode="#,##0_ "/>
    <numFmt numFmtId="179" formatCode="[&lt;=99999999]####\-####;\(00\)\ ####\-####"/>
    <numFmt numFmtId="180" formatCode="[$-411]ggge&quot;年&quot;m&quot;月&quot;;@"/>
    <numFmt numFmtId="181" formatCode="#,##0&quot; 円&quot;;\-#,##0&quot; 円&quot;"/>
    <numFmt numFmtId="182" formatCode="[$-F800]dddd\,\ mmmm\ dd\,\ yyyy"/>
    <numFmt numFmtId="183" formatCode="m&quot;月&quot;d&quot;日&quot;;@"/>
    <numFmt numFmtId="184" formatCode="General&quot;人&quot;"/>
    <numFmt numFmtId="185" formatCode="&quot;原&quot;\-General"/>
    <numFmt numFmtId="186" formatCode="&quot;機&quot;\-General"/>
    <numFmt numFmtId="187" formatCode="&quot;委&quot;\-General"/>
    <numFmt numFmtId="188" formatCode="&quot;産&quot;\-General"/>
    <numFmt numFmtId="189" formatCode="&quot;人&quot;\-General"/>
    <numFmt numFmtId="190" formatCode="&quot;展&quot;\-General"/>
    <numFmt numFmtId="191" formatCode="&quot;広&quot;\-General"/>
    <numFmt numFmtId="192" formatCode="&quot;他&quot;\-General"/>
    <numFmt numFmtId="193" formatCode="#,##0&quot; 円&quot;"/>
    <numFmt numFmtId="194" formatCode="[$-411]ggge&quot;年&quot;m&quot;月&quot;d&quot;日&quot;;@"/>
    <numFmt numFmtId="195" formatCode="[$-411]ge\.m\.d;@"/>
  </numFmts>
  <fonts count="98"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color theme="1"/>
      <name val="ＭＳ Ｐゴシック"/>
      <family val="2"/>
      <charset val="128"/>
      <scheme val="minor"/>
    </font>
    <font>
      <sz val="11"/>
      <name val="ＭＳ 明朝"/>
      <family val="1"/>
      <charset val="128"/>
    </font>
    <font>
      <sz val="6"/>
      <name val="ＭＳ Ｐゴシック"/>
      <family val="3"/>
      <charset val="128"/>
    </font>
    <font>
      <sz val="10"/>
      <name val="ＭＳ 明朝"/>
      <family val="1"/>
      <charset val="128"/>
    </font>
    <font>
      <sz val="11"/>
      <color indexed="8"/>
      <name val="ＭＳ Ｐゴシック"/>
      <family val="3"/>
      <charset val="128"/>
    </font>
    <font>
      <u/>
      <sz val="10.8"/>
      <color theme="10"/>
      <name val="ＭＳ Ｐゴシック"/>
      <family val="3"/>
      <charset val="128"/>
    </font>
    <font>
      <sz val="11"/>
      <color theme="1"/>
      <name val="ＭＳ Ｐゴシック"/>
      <family val="2"/>
      <scheme val="minor"/>
    </font>
    <font>
      <sz val="6"/>
      <name val="ＭＳ Ｐゴシック"/>
      <family val="3"/>
      <charset val="128"/>
      <scheme val="minor"/>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b/>
      <sz val="12"/>
      <color theme="1"/>
      <name val="ＭＳ Ｐゴシック"/>
      <family val="3"/>
      <charset val="128"/>
    </font>
    <font>
      <sz val="11"/>
      <name val="ＭＳ Ｐゴシック"/>
      <family val="3"/>
      <charset val="128"/>
    </font>
    <font>
      <b/>
      <sz val="11"/>
      <name val="ＭＳ Ｐゴシック"/>
      <family val="3"/>
      <charset val="128"/>
    </font>
    <font>
      <sz val="10"/>
      <name val="ＭＳ Ｐゴシック"/>
      <family val="3"/>
      <charset val="128"/>
    </font>
    <font>
      <sz val="9"/>
      <color theme="1"/>
      <name val="ＭＳ Ｐゴシック"/>
      <family val="3"/>
      <charset val="128"/>
    </font>
    <font>
      <sz val="9"/>
      <name val="ＭＳ Ｐゴシック"/>
      <family val="3"/>
      <charset val="128"/>
    </font>
    <font>
      <b/>
      <u/>
      <sz val="11"/>
      <color theme="1"/>
      <name val="ＭＳ Ｐゴシック"/>
      <family val="3"/>
      <charset val="128"/>
    </font>
    <font>
      <b/>
      <sz val="11"/>
      <color rgb="FFFF0000"/>
      <name val="ＭＳ Ｐゴシック"/>
      <family val="3"/>
      <charset val="128"/>
    </font>
    <font>
      <b/>
      <sz val="10"/>
      <name val="ＭＳ Ｐゴシック"/>
      <family val="3"/>
      <charset val="128"/>
    </font>
    <font>
      <sz val="8"/>
      <color theme="1"/>
      <name val="ＭＳ Ｐゴシック"/>
      <family val="3"/>
      <charset val="128"/>
    </font>
    <font>
      <b/>
      <sz val="10"/>
      <color theme="0" tint="-4.9989318521683403E-2"/>
      <name val="ＭＳ Ｐゴシック"/>
      <family val="3"/>
      <charset val="128"/>
    </font>
    <font>
      <sz val="10"/>
      <color theme="0" tint="-4.9989318521683403E-2"/>
      <name val="ＭＳ Ｐゴシック"/>
      <family val="3"/>
      <charset val="128"/>
    </font>
    <font>
      <sz val="11"/>
      <color theme="2" tint="-0.89999084444715716"/>
      <name val="ＭＳ Ｐゴシック"/>
      <family val="3"/>
      <charset val="128"/>
    </font>
    <font>
      <u/>
      <sz val="11"/>
      <color theme="1"/>
      <name val="ＭＳ Ｐゴシック"/>
      <family val="3"/>
      <charset val="128"/>
    </font>
    <font>
      <u/>
      <sz val="11"/>
      <name val="ＭＳ Ｐゴシック"/>
      <family val="3"/>
      <charset val="128"/>
    </font>
    <font>
      <sz val="11"/>
      <color theme="0" tint="-0.34998626667073579"/>
      <name val="ＭＳ Ｐゴシック"/>
      <family val="3"/>
      <charset val="128"/>
    </font>
    <font>
      <sz val="11"/>
      <color rgb="FF0070C0"/>
      <name val="ＭＳ Ｐゴシック"/>
      <family val="3"/>
      <charset val="128"/>
    </font>
    <font>
      <sz val="11"/>
      <color rgb="FFFF0000"/>
      <name val="ＭＳ Ｐゴシック"/>
      <family val="3"/>
      <charset val="128"/>
    </font>
    <font>
      <b/>
      <sz val="10"/>
      <color theme="1"/>
      <name val="ＭＳ Ｐゴシック"/>
      <family val="3"/>
      <charset val="128"/>
    </font>
    <font>
      <sz val="10"/>
      <color theme="1"/>
      <name val="ＭＳ Ｐゴシック"/>
      <family val="3"/>
      <charset val="128"/>
      <scheme val="minor"/>
    </font>
    <font>
      <u/>
      <sz val="10"/>
      <name val="ＭＳ Ｐゴシック"/>
      <family val="3"/>
      <charset val="128"/>
    </font>
    <font>
      <sz val="10"/>
      <color theme="2" tint="-0.89999084444715716"/>
      <name val="ＭＳ Ｐゴシック"/>
      <family val="3"/>
      <charset val="128"/>
    </font>
    <font>
      <sz val="10"/>
      <color rgb="FFC00000"/>
      <name val="ＭＳ Ｐゴシック"/>
      <family val="3"/>
      <charset val="128"/>
    </font>
    <font>
      <b/>
      <u/>
      <sz val="10"/>
      <color theme="1"/>
      <name val="ＭＳ Ｐゴシック"/>
      <family val="3"/>
      <charset val="128"/>
    </font>
    <font>
      <b/>
      <sz val="10"/>
      <color rgb="FF002060"/>
      <name val="ＭＳ Ｐゴシック"/>
      <family val="3"/>
      <charset val="128"/>
    </font>
    <font>
      <u/>
      <sz val="10"/>
      <color theme="1"/>
      <name val="ＭＳ Ｐゴシック"/>
      <family val="3"/>
      <charset val="128"/>
    </font>
    <font>
      <b/>
      <u/>
      <sz val="9"/>
      <color theme="1"/>
      <name val="ＭＳ Ｐゴシック"/>
      <family val="3"/>
      <charset val="128"/>
    </font>
    <font>
      <u/>
      <sz val="9"/>
      <color theme="1"/>
      <name val="ＭＳ Ｐゴシック"/>
      <family val="3"/>
      <charset val="128"/>
    </font>
    <font>
      <b/>
      <u/>
      <sz val="11"/>
      <color rgb="FFFF0000"/>
      <name val="ＭＳ Ｐゴシック"/>
      <family val="3"/>
      <charset val="128"/>
    </font>
    <font>
      <sz val="10"/>
      <color theme="1"/>
      <name val="ＭＳ ゴシック"/>
      <family val="3"/>
      <charset val="128"/>
    </font>
    <font>
      <b/>
      <sz val="11"/>
      <color rgb="FF0070C0"/>
      <name val="ＭＳ Ｐゴシック"/>
      <family val="3"/>
      <charset val="128"/>
    </font>
    <font>
      <b/>
      <sz val="11"/>
      <color theme="2" tint="-0.89999084444715716"/>
      <name val="ＭＳ Ｐゴシック"/>
      <family val="3"/>
      <charset val="128"/>
    </font>
    <font>
      <b/>
      <sz val="11"/>
      <color theme="1"/>
      <name val="ＭＳ Ｐゴシック"/>
      <family val="3"/>
      <charset val="128"/>
      <scheme val="minor"/>
    </font>
    <font>
      <b/>
      <sz val="14"/>
      <color theme="1"/>
      <name val="ＭＳ Ｐゴシック"/>
      <family val="3"/>
      <charset val="128"/>
    </font>
    <font>
      <b/>
      <sz val="12"/>
      <color rgb="FFFF0000"/>
      <name val="ＭＳ Ｐゴシック"/>
      <family val="3"/>
      <charset val="128"/>
    </font>
    <font>
      <sz val="10.5"/>
      <color theme="1"/>
      <name val="ＭＳ ゴシック"/>
      <family val="3"/>
      <charset val="128"/>
    </font>
    <font>
      <sz val="11"/>
      <color rgb="FFFF99FF"/>
      <name val="ＭＳ Ｐゴシック"/>
      <family val="3"/>
      <charset val="128"/>
    </font>
    <font>
      <sz val="10.5"/>
      <name val="ＭＳ Ｐゴシック"/>
      <family val="3"/>
      <charset val="128"/>
    </font>
    <font>
      <b/>
      <sz val="10.5"/>
      <name val="ＭＳ Ｐゴシック"/>
      <family val="3"/>
      <charset val="128"/>
    </font>
    <font>
      <sz val="10.5"/>
      <color rgb="FFFF0000"/>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sz val="10.5"/>
      <color rgb="FFFF0000"/>
      <name val="ＭＳ Ｐゴシック"/>
      <family val="3"/>
      <charset val="128"/>
      <scheme val="minor"/>
    </font>
    <font>
      <b/>
      <sz val="10.5"/>
      <color theme="1"/>
      <name val="ＭＳ Ｐゴシック"/>
      <family val="3"/>
      <charset val="128"/>
      <scheme val="minor"/>
    </font>
    <font>
      <b/>
      <sz val="16"/>
      <color theme="1"/>
      <name val="ＭＳ Ｐゴシック"/>
      <family val="3"/>
      <charset val="128"/>
      <scheme val="minor"/>
    </font>
    <font>
      <sz val="12.5"/>
      <color theme="1"/>
      <name val="ＭＳ Ｐゴシック"/>
      <family val="3"/>
      <charset val="128"/>
      <scheme val="minor"/>
    </font>
    <font>
      <b/>
      <sz val="12.5"/>
      <color theme="1"/>
      <name val="ＭＳ Ｐゴシック"/>
      <family val="3"/>
      <charset val="128"/>
      <scheme val="minor"/>
    </font>
    <font>
      <b/>
      <sz val="12.5"/>
      <color rgb="FFFF0000"/>
      <name val="ＭＳ Ｐゴシック"/>
      <family val="3"/>
      <charset val="128"/>
      <scheme val="minor"/>
    </font>
    <font>
      <sz val="12.5"/>
      <name val="ＭＳ Ｐゴシック"/>
      <family val="3"/>
      <charset val="128"/>
      <scheme val="minor"/>
    </font>
    <font>
      <b/>
      <u/>
      <sz val="12.5"/>
      <name val="ＭＳ Ｐゴシック"/>
      <family val="3"/>
      <charset val="128"/>
      <scheme val="minor"/>
    </font>
    <font>
      <u/>
      <sz val="12.5"/>
      <name val="ＭＳ Ｐゴシック"/>
      <family val="3"/>
      <charset val="128"/>
      <scheme val="minor"/>
    </font>
    <font>
      <sz val="10"/>
      <name val="ＭＳ Ｐゴシック"/>
      <family val="3"/>
      <charset val="128"/>
      <scheme val="minor"/>
    </font>
    <font>
      <b/>
      <sz val="15"/>
      <name val="ＭＳ Ｐゴシック"/>
      <family val="3"/>
      <charset val="128"/>
      <scheme val="minor"/>
    </font>
    <font>
      <b/>
      <sz val="12.5"/>
      <name val="ＭＳ Ｐゴシック"/>
      <family val="3"/>
      <charset val="128"/>
      <scheme val="minor"/>
    </font>
    <font>
      <b/>
      <sz val="10"/>
      <color theme="1"/>
      <name val="ＭＳ Ｐゴシック"/>
      <family val="3"/>
      <charset val="128"/>
      <scheme val="minor"/>
    </font>
    <font>
      <b/>
      <u/>
      <sz val="10.5"/>
      <color theme="1"/>
      <name val="ＭＳ Ｐゴシック"/>
      <family val="3"/>
      <charset val="128"/>
      <scheme val="minor"/>
    </font>
    <font>
      <u/>
      <sz val="10.5"/>
      <color theme="1"/>
      <name val="ＭＳ Ｐゴシック"/>
      <family val="3"/>
      <charset val="128"/>
      <scheme val="minor"/>
    </font>
    <font>
      <sz val="10.5"/>
      <name val="ＭＳ Ｐゴシック"/>
      <family val="3"/>
      <charset val="128"/>
      <scheme val="minor"/>
    </font>
    <font>
      <b/>
      <sz val="10.5"/>
      <name val="ＭＳ Ｐゴシック"/>
      <family val="3"/>
      <charset val="128"/>
      <scheme val="minor"/>
    </font>
    <font>
      <u/>
      <sz val="10.5"/>
      <name val="ＭＳ Ｐゴシック"/>
      <family val="3"/>
      <charset val="128"/>
      <scheme val="minor"/>
    </font>
    <font>
      <sz val="11"/>
      <color rgb="FFFF0000"/>
      <name val="ＭＳ Ｐゴシック"/>
      <family val="3"/>
      <charset val="128"/>
      <scheme val="minor"/>
    </font>
    <font>
      <b/>
      <sz val="10"/>
      <name val="ＭＳ Ｐゴシック"/>
      <family val="3"/>
      <charset val="128"/>
      <scheme val="minor"/>
    </font>
    <font>
      <sz val="11"/>
      <color rgb="FF0070C0"/>
      <name val="ＭＳ Ｐゴシック"/>
      <family val="3"/>
      <charset val="128"/>
      <scheme val="minor"/>
    </font>
    <font>
      <sz val="12"/>
      <color theme="2" tint="-0.89999084444715716"/>
      <name val="ＭＳ Ｐゴシック"/>
      <family val="3"/>
      <charset val="128"/>
      <scheme val="minor"/>
    </font>
    <font>
      <sz val="12"/>
      <color theme="1"/>
      <name val="ＭＳ Ｐゴシック"/>
      <family val="3"/>
      <charset val="128"/>
      <scheme val="minor"/>
    </font>
    <font>
      <sz val="10"/>
      <color rgb="FFFF0000"/>
      <name val="ＭＳ Ｐゴシック"/>
      <family val="3"/>
      <charset val="128"/>
      <scheme val="minor"/>
    </font>
    <font>
      <sz val="10"/>
      <color rgb="FF222222"/>
      <name val="ＭＳ Ｐゴシック"/>
      <family val="3"/>
      <charset val="128"/>
      <scheme val="minor"/>
    </font>
    <font>
      <b/>
      <u/>
      <sz val="11"/>
      <color theme="1"/>
      <name val="ＭＳ Ｐゴシック"/>
      <family val="3"/>
      <charset val="128"/>
      <scheme val="minor"/>
    </font>
    <font>
      <sz val="11"/>
      <color theme="2" tint="-0.89999084444715716"/>
      <name val="ＭＳ Ｐゴシック"/>
      <family val="3"/>
      <charset val="128"/>
      <scheme val="minor"/>
    </font>
    <font>
      <u/>
      <sz val="11"/>
      <color theme="1"/>
      <name val="ＭＳ Ｐゴシック"/>
      <family val="3"/>
      <charset val="128"/>
      <scheme val="minor"/>
    </font>
    <font>
      <b/>
      <sz val="10"/>
      <color rgb="FFFF0000"/>
      <name val="ＭＳ Ｐゴシック"/>
      <family val="3"/>
      <charset val="128"/>
      <scheme val="minor"/>
    </font>
    <font>
      <sz val="9"/>
      <name val="ＭＳ Ｐゴシック"/>
      <family val="3"/>
      <charset val="128"/>
      <scheme val="minor"/>
    </font>
    <font>
      <sz val="9"/>
      <color theme="1"/>
      <name val="ＭＳ Ｐゴシック"/>
      <family val="3"/>
      <charset val="128"/>
      <scheme val="minor"/>
    </font>
    <font>
      <sz val="10"/>
      <color theme="0"/>
      <name val="ＭＳ Ｐゴシック"/>
      <family val="3"/>
      <charset val="128"/>
      <scheme val="minor"/>
    </font>
    <font>
      <b/>
      <u/>
      <sz val="10"/>
      <name val="ＭＳ Ｐゴシック"/>
      <family val="3"/>
      <charset val="128"/>
    </font>
    <font>
      <b/>
      <sz val="11"/>
      <color theme="0"/>
      <name val="ＭＳ Ｐゴシック"/>
      <family val="3"/>
      <charset val="128"/>
    </font>
    <font>
      <b/>
      <sz val="12"/>
      <color theme="0"/>
      <name val="ＭＳ Ｐゴシック"/>
      <family val="3"/>
      <charset val="128"/>
    </font>
    <font>
      <b/>
      <u/>
      <sz val="11"/>
      <color theme="0"/>
      <name val="ＭＳ Ｐゴシック"/>
      <family val="3"/>
      <charset val="128"/>
    </font>
    <font>
      <sz val="11"/>
      <color theme="0"/>
      <name val="ＭＳ Ｐゴシック"/>
      <family val="3"/>
      <charset val="128"/>
    </font>
    <font>
      <sz val="11"/>
      <name val="ＭＳ Ｐゴシック"/>
      <family val="3"/>
      <charset val="128"/>
      <scheme val="minor"/>
    </font>
    <font>
      <b/>
      <sz val="11"/>
      <name val="ＭＳ Ｐゴシック"/>
      <family val="3"/>
      <charset val="128"/>
      <scheme val="minor"/>
    </font>
    <font>
      <sz val="12"/>
      <name val="ＭＳ Ｐゴシック"/>
      <family val="3"/>
      <charset val="128"/>
      <scheme val="minor"/>
    </font>
    <font>
      <b/>
      <sz val="12"/>
      <name val="ＭＳ Ｐゴシック"/>
      <family val="3"/>
      <charset val="128"/>
      <scheme val="minor"/>
    </font>
    <font>
      <u/>
      <sz val="10"/>
      <name val="ＭＳ Ｐゴシック"/>
      <family val="3"/>
      <charset val="128"/>
      <scheme val="minor"/>
    </font>
  </fonts>
  <fills count="13">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1" tint="0.1499984740745262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CCFF"/>
        <bgColor indexed="64"/>
      </patternFill>
    </fill>
    <fill>
      <patternFill patternType="solid">
        <fgColor theme="8" tint="0.59999389629810485"/>
        <bgColor indexed="64"/>
      </patternFill>
    </fill>
    <fill>
      <patternFill patternType="solid">
        <fgColor theme="1"/>
        <bgColor indexed="64"/>
      </patternFill>
    </fill>
    <fill>
      <patternFill patternType="solid">
        <fgColor theme="6" tint="0.59999389629810485"/>
        <bgColor indexed="64"/>
      </patternFill>
    </fill>
  </fills>
  <borders count="20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theme="1" tint="0.24994659260841701"/>
      </right>
      <top/>
      <bottom style="thin">
        <color theme="1" tint="0.24994659260841701"/>
      </bottom>
      <diagonal/>
    </border>
    <border>
      <left style="thin">
        <color theme="1" tint="0.24994659260841701"/>
      </left>
      <right style="thin">
        <color theme="1" tint="0.24994659260841701"/>
      </right>
      <top/>
      <bottom style="thin">
        <color theme="1" tint="0.24994659260841701"/>
      </bottom>
      <diagonal/>
    </border>
    <border>
      <left style="thin">
        <color theme="1" tint="0.24994659260841701"/>
      </left>
      <right/>
      <top/>
      <bottom style="thin">
        <color theme="1" tint="0.24994659260841701"/>
      </bottom>
      <diagonal/>
    </border>
    <border>
      <left/>
      <right style="thin">
        <color theme="1" tint="0.24994659260841701"/>
      </right>
      <top style="thin">
        <color theme="1" tint="0.24994659260841701"/>
      </top>
      <bottom style="thin">
        <color theme="1" tint="0.24994659260841701"/>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style="thin">
        <color theme="1" tint="0.24994659260841701"/>
      </left>
      <right/>
      <top style="thin">
        <color theme="1" tint="0.24994659260841701"/>
      </top>
      <bottom style="thin">
        <color theme="1" tint="0.24994659260841701"/>
      </bottom>
      <diagonal/>
    </border>
    <border>
      <left/>
      <right style="thin">
        <color theme="1" tint="0.24994659260841701"/>
      </right>
      <top style="thin">
        <color theme="1" tint="0.24994659260841701"/>
      </top>
      <bottom/>
      <diagonal/>
    </border>
    <border>
      <left style="thin">
        <color theme="1" tint="0.24994659260841701"/>
      </left>
      <right style="thin">
        <color theme="1" tint="0.24994659260841701"/>
      </right>
      <top style="thin">
        <color theme="1" tint="0.24994659260841701"/>
      </top>
      <bottom/>
      <diagonal/>
    </border>
    <border>
      <left style="thin">
        <color theme="1" tint="0.24994659260841701"/>
      </left>
      <right/>
      <top style="thin">
        <color theme="1" tint="0.24994659260841701"/>
      </top>
      <bottom/>
      <diagonal/>
    </border>
    <border>
      <left style="thin">
        <color theme="1" tint="0.24994659260841701"/>
      </left>
      <right style="thin">
        <color theme="1" tint="0.24994659260841701"/>
      </right>
      <top style="double">
        <color theme="1" tint="0.24994659260841701"/>
      </top>
      <bottom style="thin">
        <color theme="1" tint="0.24994659260841701"/>
      </bottom>
      <diagonal/>
    </border>
    <border>
      <left/>
      <right/>
      <top style="thin">
        <color theme="1" tint="0.2499465926084170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bottom/>
      <diagonal/>
    </border>
    <border>
      <left/>
      <right style="hair">
        <color indexed="64"/>
      </right>
      <top style="thin">
        <color indexed="64"/>
      </top>
      <bottom style="thin">
        <color indexed="64"/>
      </bottom>
      <diagonal/>
    </border>
    <border>
      <left style="thin">
        <color theme="0" tint="-0.14996795556505021"/>
      </left>
      <right style="thin">
        <color theme="0" tint="-0.14996795556505021"/>
      </right>
      <top style="thin">
        <color indexed="64"/>
      </top>
      <bottom style="thin">
        <color indexed="64"/>
      </bottom>
      <diagonal/>
    </border>
    <border>
      <left/>
      <right style="hair">
        <color indexed="64"/>
      </right>
      <top style="thin">
        <color indexed="64"/>
      </top>
      <bottom style="hair">
        <color indexed="64"/>
      </bottom>
      <diagonal/>
    </border>
    <border>
      <left style="thin">
        <color indexed="64"/>
      </left>
      <right style="thin">
        <color indexed="64"/>
      </right>
      <top/>
      <bottom/>
      <diagonal/>
    </border>
    <border>
      <left/>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right/>
      <top/>
      <bottom style="hair">
        <color indexed="64"/>
      </bottom>
      <diagonal/>
    </border>
    <border>
      <left style="hair">
        <color theme="1" tint="0.34998626667073579"/>
      </left>
      <right/>
      <top/>
      <bottom/>
      <diagonal/>
    </border>
    <border>
      <left/>
      <right style="hair">
        <color theme="1" tint="0.34998626667073579"/>
      </right>
      <top/>
      <bottom/>
      <diagonal/>
    </border>
    <border>
      <left style="hair">
        <color theme="1" tint="0.34998626667073579"/>
      </left>
      <right/>
      <top/>
      <bottom style="hair">
        <color theme="1" tint="0.34998626667073579"/>
      </bottom>
      <diagonal/>
    </border>
    <border>
      <left/>
      <right/>
      <top/>
      <bottom style="hair">
        <color theme="1" tint="0.34998626667073579"/>
      </bottom>
      <diagonal/>
    </border>
    <border>
      <left/>
      <right style="hair">
        <color theme="1" tint="0.34998626667073579"/>
      </right>
      <top/>
      <bottom style="thin">
        <color indexed="64"/>
      </bottom>
      <diagonal/>
    </border>
    <border>
      <left/>
      <right style="thin">
        <color indexed="64"/>
      </right>
      <top/>
      <bottom style="hair">
        <color theme="1" tint="0.34998626667073579"/>
      </bottom>
      <diagonal/>
    </border>
    <border>
      <left/>
      <right/>
      <top style="hair">
        <color theme="1" tint="0.34998626667073579"/>
      </top>
      <bottom/>
      <diagonal/>
    </border>
    <border>
      <left/>
      <right style="hair">
        <color theme="1" tint="0.34998626667073579"/>
      </right>
      <top style="hair">
        <color theme="1" tint="0.34998626667073579"/>
      </top>
      <bottom/>
      <diagonal/>
    </border>
    <border>
      <left style="hair">
        <color theme="1" tint="0.34998626667073579"/>
      </left>
      <right/>
      <top style="hair">
        <color theme="1" tint="0.34998626667073579"/>
      </top>
      <bottom/>
      <diagonal/>
    </border>
    <border>
      <left/>
      <right style="thin">
        <color indexed="64"/>
      </right>
      <top style="hair">
        <color theme="1" tint="0.34998626667073579"/>
      </top>
      <bottom/>
      <diagonal/>
    </border>
    <border>
      <left style="thin">
        <color indexed="64"/>
      </left>
      <right/>
      <top style="hair">
        <color theme="1" tint="0.34998626667073579"/>
      </top>
      <bottom/>
      <diagonal/>
    </border>
    <border>
      <left/>
      <right style="thin">
        <color indexed="64"/>
      </right>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hair">
        <color indexed="64"/>
      </left>
      <right/>
      <top style="hair">
        <color indexed="64"/>
      </top>
      <bottom/>
      <diagonal/>
    </border>
    <border>
      <left style="hair">
        <color indexed="64"/>
      </left>
      <right/>
      <top/>
      <bottom style="thin">
        <color indexed="64"/>
      </bottom>
      <diagonal/>
    </border>
    <border>
      <left style="hair">
        <color indexed="64"/>
      </left>
      <right/>
      <top/>
      <bottom style="hair">
        <color indexed="64"/>
      </bottom>
      <diagonal/>
    </border>
    <border>
      <left/>
      <right style="hair">
        <color theme="1" tint="0.34998626667073579"/>
      </right>
      <top style="thin">
        <color indexed="64"/>
      </top>
      <bottom/>
      <diagonal/>
    </border>
    <border>
      <left style="hair">
        <color theme="1" tint="0.34998626667073579"/>
      </left>
      <right/>
      <top style="thin">
        <color indexed="64"/>
      </top>
      <bottom/>
      <diagonal/>
    </border>
    <border>
      <left/>
      <right style="hair">
        <color indexed="64"/>
      </right>
      <top style="thin">
        <color indexed="64"/>
      </top>
      <bottom/>
      <diagonal/>
    </border>
    <border>
      <left style="thin">
        <color indexed="64"/>
      </left>
      <right/>
      <top/>
      <bottom style="hair">
        <color indexed="64"/>
      </bottom>
      <diagonal/>
    </border>
    <border>
      <left/>
      <right style="hair">
        <color theme="1" tint="0.34998626667073579"/>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top style="thin">
        <color indexed="64"/>
      </top>
      <bottom/>
      <diagonal/>
    </border>
    <border>
      <left style="hair">
        <color theme="1" tint="0.34998626667073579"/>
      </left>
      <right/>
      <top/>
      <bottom style="thin">
        <color indexed="64"/>
      </bottom>
      <diagonal/>
    </border>
    <border>
      <left style="hair">
        <color indexed="64"/>
      </left>
      <right/>
      <top style="hair">
        <color indexed="64"/>
      </top>
      <bottom style="hair">
        <color indexed="64"/>
      </bottom>
      <diagonal/>
    </border>
    <border>
      <left/>
      <right style="hair">
        <color auto="1"/>
      </right>
      <top style="hair">
        <color auto="1"/>
      </top>
      <bottom style="hair">
        <color auto="1"/>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right style="hair">
        <color theme="1" tint="0.34998626667073579"/>
      </right>
      <top style="hair">
        <color indexed="64"/>
      </top>
      <bottom/>
      <diagonal/>
    </border>
    <border>
      <left style="hair">
        <color theme="1" tint="0.34998626667073579"/>
      </left>
      <right/>
      <top style="hair">
        <color indexed="64"/>
      </top>
      <bottom/>
      <diagonal/>
    </border>
    <border>
      <left style="hair">
        <color theme="1" tint="0.34998626667073579"/>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theme="1" tint="0.34998626667073579"/>
      </right>
      <top style="hair">
        <color indexed="64"/>
      </top>
      <bottom style="hair">
        <color indexed="64"/>
      </bottom>
      <diagonal/>
    </border>
    <border>
      <left style="hair">
        <color theme="1" tint="0.34998626667073579"/>
      </left>
      <right/>
      <top style="hair">
        <color indexed="64"/>
      </top>
      <bottom style="hair">
        <color indexed="64"/>
      </bottom>
      <diagonal/>
    </border>
    <border>
      <left style="hair">
        <color indexed="64"/>
      </left>
      <right/>
      <top style="hair">
        <color indexed="64"/>
      </top>
      <bottom style="thin">
        <color indexed="64"/>
      </bottom>
      <diagonal/>
    </border>
    <border>
      <left style="double">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right/>
      <top style="hair">
        <color theme="1" tint="0.34998626667073579"/>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auto="1"/>
      </top>
      <bottom style="thin">
        <color auto="1"/>
      </bottom>
      <diagonal/>
    </border>
    <border>
      <left/>
      <right style="thin">
        <color theme="0" tint="-0.34998626667073579"/>
      </right>
      <top style="thin">
        <color theme="0" tint="-0.34998626667073579"/>
      </top>
      <bottom style="thin">
        <color theme="0" tint="-0.34998626667073579"/>
      </bottom>
      <diagonal/>
    </border>
    <border>
      <left style="thin">
        <color theme="1"/>
      </left>
      <right/>
      <top style="thin">
        <color theme="1"/>
      </top>
      <bottom/>
      <diagonal/>
    </border>
    <border>
      <left/>
      <right/>
      <top style="thin">
        <color theme="1"/>
      </top>
      <bottom/>
      <diagonal/>
    </border>
    <border>
      <left style="hair">
        <color indexed="64"/>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style="thin">
        <color indexed="64"/>
      </top>
      <bottom style="thin">
        <color theme="1"/>
      </bottom>
      <diagonal/>
    </border>
    <border>
      <left style="thin">
        <color theme="0" tint="-0.14996795556505021"/>
      </left>
      <right style="thin">
        <color theme="0" tint="-0.14996795556505021"/>
      </right>
      <top style="thin">
        <color indexed="64"/>
      </top>
      <bottom style="thin">
        <color theme="1"/>
      </bottom>
      <diagonal/>
    </border>
    <border>
      <left style="thin">
        <color theme="0" tint="-0.14996795556505021"/>
      </left>
      <right/>
      <top style="thin">
        <color indexed="64"/>
      </top>
      <bottom style="thin">
        <color theme="1"/>
      </bottom>
      <diagonal/>
    </border>
    <border>
      <left style="thin">
        <color theme="0" tint="-0.14996795556505021"/>
      </left>
      <right/>
      <top/>
      <bottom style="thin">
        <color theme="1"/>
      </bottom>
      <diagonal/>
    </border>
    <border>
      <left/>
      <right/>
      <top/>
      <bottom style="thin">
        <color theme="1"/>
      </bottom>
      <diagonal/>
    </border>
    <border diagonalUp="1">
      <left style="thin">
        <color indexed="64"/>
      </left>
      <right style="thin">
        <color theme="1"/>
      </right>
      <top style="thin">
        <color indexed="64"/>
      </top>
      <bottom style="thin">
        <color theme="1"/>
      </bottom>
      <diagonal style="thin">
        <color indexed="64"/>
      </diagonal>
    </border>
    <border>
      <left style="thin">
        <color auto="1"/>
      </left>
      <right style="thin">
        <color auto="1"/>
      </right>
      <top style="thin">
        <color theme="1"/>
      </top>
      <bottom style="thin">
        <color auto="1"/>
      </bottom>
      <diagonal/>
    </border>
    <border>
      <left style="thin">
        <color auto="1"/>
      </left>
      <right style="thin">
        <color theme="1"/>
      </right>
      <top style="thin">
        <color theme="1"/>
      </top>
      <bottom style="thin">
        <color auto="1"/>
      </bottom>
      <diagonal/>
    </border>
    <border>
      <left style="thin">
        <color theme="0" tint="-0.14996795556505021"/>
      </left>
      <right style="thin">
        <color auto="1"/>
      </right>
      <top style="thin">
        <color indexed="64"/>
      </top>
      <bottom style="thin">
        <color theme="1"/>
      </bottom>
      <diagonal/>
    </border>
    <border>
      <left style="thin">
        <color indexed="64"/>
      </left>
      <right/>
      <top/>
      <bottom style="thin">
        <color theme="1"/>
      </bottom>
      <diagonal/>
    </border>
    <border>
      <left/>
      <right style="thin">
        <color theme="1"/>
      </right>
      <top/>
      <bottom style="thin">
        <color theme="1"/>
      </bottom>
      <diagonal/>
    </border>
    <border>
      <left style="thin">
        <color theme="1"/>
      </left>
      <right/>
      <top/>
      <bottom style="thin">
        <color theme="1"/>
      </bottom>
      <diagonal/>
    </border>
    <border>
      <left style="thin">
        <color theme="0" tint="-0.14996795556505021"/>
      </left>
      <right style="thin">
        <color theme="0" tint="-0.14996795556505021"/>
      </right>
      <top/>
      <bottom style="thin">
        <color theme="1"/>
      </bottom>
      <diagonal/>
    </border>
    <border>
      <left style="thin">
        <color theme="1"/>
      </left>
      <right style="thin">
        <color auto="1"/>
      </right>
      <top style="thin">
        <color auto="1"/>
      </top>
      <bottom style="thin">
        <color auto="1"/>
      </bottom>
      <diagonal/>
    </border>
    <border>
      <left style="thin">
        <color auto="1"/>
      </left>
      <right style="thin">
        <color theme="1"/>
      </right>
      <top style="thin">
        <color auto="1"/>
      </top>
      <bottom style="thin">
        <color auto="1"/>
      </bottom>
      <diagonal/>
    </border>
    <border>
      <left style="thin">
        <color theme="1"/>
      </left>
      <right style="thin">
        <color auto="1"/>
      </right>
      <top style="thin">
        <color indexed="64"/>
      </top>
      <bottom style="thin">
        <color theme="1"/>
      </bottom>
      <diagonal/>
    </border>
    <border>
      <left style="thin">
        <color auto="1"/>
      </left>
      <right style="thin">
        <color auto="1"/>
      </right>
      <top style="thin">
        <color auto="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style="thin">
        <color auto="1"/>
      </bottom>
      <diagonal/>
    </border>
    <border>
      <left/>
      <right/>
      <top style="thin">
        <color theme="1"/>
      </top>
      <bottom style="thin">
        <color auto="1"/>
      </bottom>
      <diagonal/>
    </border>
    <border>
      <left/>
      <right style="thin">
        <color theme="1"/>
      </right>
      <top style="thin">
        <color theme="1"/>
      </top>
      <bottom style="thin">
        <color auto="1"/>
      </bottom>
      <diagonal/>
    </border>
    <border>
      <left/>
      <right/>
      <top style="thin">
        <color auto="1"/>
      </top>
      <bottom style="thin">
        <color theme="1"/>
      </bottom>
      <diagonal/>
    </border>
    <border>
      <left/>
      <right style="thin">
        <color theme="1"/>
      </right>
      <top style="thin">
        <color auto="1"/>
      </top>
      <bottom style="thin">
        <color theme="1"/>
      </bottom>
      <diagonal/>
    </border>
    <border>
      <left/>
      <right style="thin">
        <color indexed="64"/>
      </right>
      <top style="thin">
        <color theme="1"/>
      </top>
      <bottom style="thin">
        <color indexed="64"/>
      </bottom>
      <diagonal/>
    </border>
    <border>
      <left style="thin">
        <color indexed="64"/>
      </left>
      <right/>
      <top style="thin">
        <color theme="1"/>
      </top>
      <bottom style="thin">
        <color indexed="64"/>
      </bottom>
      <diagonal/>
    </border>
    <border>
      <left style="thin">
        <color theme="1"/>
      </left>
      <right/>
      <top style="thin">
        <color indexed="64"/>
      </top>
      <bottom style="thin">
        <color indexed="64"/>
      </bottom>
      <diagonal/>
    </border>
    <border>
      <left/>
      <right style="thin">
        <color theme="1"/>
      </right>
      <top style="thin">
        <color indexed="64"/>
      </top>
      <bottom style="thin">
        <color indexed="64"/>
      </bottom>
      <diagonal/>
    </border>
    <border>
      <left style="thin">
        <color theme="1"/>
      </left>
      <right/>
      <top/>
      <bottom style="thin">
        <color indexed="64"/>
      </bottom>
      <diagonal/>
    </border>
    <border>
      <left style="thin">
        <color theme="1"/>
      </left>
      <right/>
      <top style="thin">
        <color indexed="64"/>
      </top>
      <bottom/>
      <diagonal/>
    </border>
    <border>
      <left/>
      <right style="thin">
        <color indexed="64"/>
      </right>
      <top style="thin">
        <color indexed="64"/>
      </top>
      <bottom style="thin">
        <color theme="1"/>
      </bottom>
      <diagonal/>
    </border>
    <border>
      <left style="thin">
        <color indexed="64"/>
      </left>
      <right/>
      <top style="thin">
        <color indexed="64"/>
      </top>
      <bottom style="thin">
        <color theme="1"/>
      </bottom>
      <diagonal/>
    </border>
    <border>
      <left/>
      <right style="thin">
        <color theme="1"/>
      </right>
      <top/>
      <bottom style="thin">
        <color indexed="64"/>
      </bottom>
      <diagonal/>
    </border>
    <border>
      <left style="thin">
        <color indexed="64"/>
      </left>
      <right/>
      <top style="thin">
        <color theme="1"/>
      </top>
      <bottom/>
      <diagonal/>
    </border>
    <border>
      <left style="thin">
        <color theme="1"/>
      </left>
      <right style="thin">
        <color theme="0" tint="-0.34998626667073579"/>
      </right>
      <top style="thin">
        <color theme="0" tint="-0.34998626667073579"/>
      </top>
      <bottom style="thin">
        <color theme="0" tint="-0.34998626667073579"/>
      </bottom>
      <diagonal/>
    </border>
    <border>
      <left style="hair">
        <color indexed="64"/>
      </left>
      <right/>
      <top style="thin">
        <color indexed="64"/>
      </top>
      <bottom style="thin">
        <color auto="1"/>
      </bottom>
      <diagonal/>
    </border>
    <border>
      <left style="thin">
        <color indexed="64"/>
      </left>
      <right style="thin">
        <color indexed="64"/>
      </right>
      <top style="dotted">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auto="1"/>
      </right>
      <top style="hair">
        <color auto="1"/>
      </top>
      <bottom style="thin">
        <color indexed="64"/>
      </bottom>
      <diagonal/>
    </border>
    <border>
      <left/>
      <right style="thin">
        <color indexed="64"/>
      </right>
      <top style="thin">
        <color theme="1"/>
      </top>
      <bottom/>
      <diagonal/>
    </border>
    <border>
      <left style="hair">
        <color indexed="64"/>
      </left>
      <right style="hair">
        <color indexed="64"/>
      </right>
      <top style="hair">
        <color indexed="64"/>
      </top>
      <bottom/>
      <diagonal/>
    </border>
    <border>
      <left style="hair">
        <color indexed="64"/>
      </left>
      <right/>
      <top style="thin">
        <color indexed="64"/>
      </top>
      <bottom style="hair">
        <color indexed="64"/>
      </bottom>
      <diagonal/>
    </border>
    <border>
      <left style="hair">
        <color indexed="64"/>
      </left>
      <right style="thin">
        <color indexed="64"/>
      </right>
      <top style="hair">
        <color indexed="64"/>
      </top>
      <bottom/>
      <diagonal/>
    </border>
    <border>
      <left/>
      <right style="thin">
        <color indexed="64"/>
      </right>
      <top style="hair">
        <color theme="1" tint="0.34998626667073579"/>
      </top>
      <bottom style="thin">
        <color indexed="64"/>
      </bottom>
      <diagonal/>
    </border>
    <border>
      <left style="hair">
        <color theme="1" tint="0.34998626667073579"/>
      </left>
      <right/>
      <top style="hair">
        <color theme="1" tint="0.34998626667073579"/>
      </top>
      <bottom style="thin">
        <color indexed="64"/>
      </bottom>
      <diagonal/>
    </border>
    <border>
      <left/>
      <right style="thin">
        <color indexed="64"/>
      </right>
      <top style="thin">
        <color indexed="64"/>
      </top>
      <bottom style="hair">
        <color theme="1" tint="0.34998626667073579"/>
      </bottom>
      <diagonal/>
    </border>
    <border>
      <left/>
      <right/>
      <top style="thin">
        <color indexed="64"/>
      </top>
      <bottom style="hair">
        <color theme="1" tint="0.34998626667073579"/>
      </bottom>
      <diagonal/>
    </border>
    <border>
      <left style="hair">
        <color theme="1" tint="0.34998626667073579"/>
      </left>
      <right/>
      <top style="thin">
        <color indexed="64"/>
      </top>
      <bottom style="hair">
        <color theme="1" tint="0.34998626667073579"/>
      </bottom>
      <diagonal/>
    </border>
    <border>
      <left style="thin">
        <color indexed="64"/>
      </left>
      <right/>
      <top style="thin">
        <color indexed="64"/>
      </top>
      <bottom style="hair">
        <color theme="1" tint="0.34998626667073579"/>
      </bottom>
      <diagonal/>
    </border>
    <border>
      <left style="thin">
        <color indexed="64"/>
      </left>
      <right style="thin">
        <color indexed="64"/>
      </right>
      <top style="thin">
        <color indexed="64"/>
      </top>
      <bottom style="hair">
        <color theme="1" tint="0.34998626667073579"/>
      </bottom>
      <diagonal/>
    </border>
    <border>
      <left style="hair">
        <color theme="1" tint="0.34998626667073579"/>
      </left>
      <right style="thin">
        <color indexed="64"/>
      </right>
      <top/>
      <bottom style="thin">
        <color auto="1"/>
      </bottom>
      <diagonal/>
    </border>
    <border>
      <left/>
      <right style="thin">
        <color indexed="64"/>
      </right>
      <top style="hair">
        <color theme="1" tint="0.34998626667073579"/>
      </top>
      <bottom style="hair">
        <color theme="1" tint="0.34998626667073579"/>
      </bottom>
      <diagonal/>
    </border>
    <border>
      <left style="thin">
        <color indexed="64"/>
      </left>
      <right/>
      <top style="hair">
        <color theme="1" tint="0.34998626667073579"/>
      </top>
      <bottom style="hair">
        <color theme="1" tint="0.34998626667073579"/>
      </bottom>
      <diagonal/>
    </border>
    <border>
      <left style="thin">
        <color indexed="64"/>
      </left>
      <right style="thin">
        <color indexed="64"/>
      </right>
      <top style="hair">
        <color theme="1" tint="0.34998626667073579"/>
      </top>
      <bottom style="hair">
        <color theme="1" tint="0.34998626667073579"/>
      </bottom>
      <diagonal/>
    </border>
    <border>
      <left style="hair">
        <color theme="1" tint="0.34998626667073579"/>
      </left>
      <right style="thin">
        <color indexed="64"/>
      </right>
      <top style="hair">
        <color theme="1" tint="0.34998626667073579"/>
      </top>
      <bottom style="hair">
        <color theme="1" tint="0.34998626667073579"/>
      </bottom>
      <diagonal/>
    </border>
    <border>
      <left/>
      <right style="thin">
        <color theme="1"/>
      </right>
      <top style="hair">
        <color theme="1"/>
      </top>
      <bottom style="thin">
        <color theme="1"/>
      </bottom>
      <diagonal/>
    </border>
    <border>
      <left/>
      <right/>
      <top style="hair">
        <color theme="1"/>
      </top>
      <bottom style="thin">
        <color theme="1"/>
      </bottom>
      <diagonal/>
    </border>
    <border>
      <left/>
      <right style="hair">
        <color theme="1"/>
      </right>
      <top style="hair">
        <color theme="1"/>
      </top>
      <bottom style="thin">
        <color theme="1"/>
      </bottom>
      <diagonal/>
    </border>
    <border>
      <left style="thin">
        <color theme="1"/>
      </left>
      <right/>
      <top style="hair">
        <color theme="1"/>
      </top>
      <bottom style="thin">
        <color theme="1"/>
      </bottom>
      <diagonal/>
    </border>
    <border>
      <left/>
      <right style="thin">
        <color theme="1"/>
      </right>
      <top style="hair">
        <color theme="1"/>
      </top>
      <bottom style="hair">
        <color theme="1"/>
      </bottom>
      <diagonal/>
    </border>
    <border>
      <left/>
      <right/>
      <top style="hair">
        <color theme="1"/>
      </top>
      <bottom style="hair">
        <color theme="1"/>
      </bottom>
      <diagonal/>
    </border>
    <border>
      <left/>
      <right style="hair">
        <color theme="1"/>
      </right>
      <top style="hair">
        <color theme="1"/>
      </top>
      <bottom style="hair">
        <color theme="1"/>
      </bottom>
      <diagonal/>
    </border>
    <border>
      <left style="thin">
        <color theme="1"/>
      </left>
      <right/>
      <top style="hair">
        <color theme="1"/>
      </top>
      <bottom style="hair">
        <color theme="1"/>
      </bottom>
      <diagonal/>
    </border>
    <border>
      <left style="hair">
        <color theme="1"/>
      </left>
      <right/>
      <top style="hair">
        <color theme="1"/>
      </top>
      <bottom style="hair">
        <color theme="1"/>
      </bottom>
      <diagonal/>
    </border>
    <border>
      <left/>
      <right style="thin">
        <color theme="1"/>
      </right>
      <top style="thin">
        <color theme="1"/>
      </top>
      <bottom style="hair">
        <color theme="1"/>
      </bottom>
      <diagonal/>
    </border>
    <border>
      <left/>
      <right/>
      <top style="thin">
        <color theme="1"/>
      </top>
      <bottom style="hair">
        <color theme="1"/>
      </bottom>
      <diagonal/>
    </border>
    <border>
      <left style="thin">
        <color theme="1"/>
      </left>
      <right/>
      <top style="thin">
        <color theme="1"/>
      </top>
      <bottom style="hair">
        <color theme="1"/>
      </bottom>
      <diagonal/>
    </border>
    <border>
      <left style="thin">
        <color indexed="64"/>
      </left>
      <right/>
      <top/>
      <bottom style="hair">
        <color theme="1" tint="0.34998626667073579"/>
      </bottom>
      <diagonal/>
    </border>
    <border>
      <left/>
      <right style="hair">
        <color theme="1" tint="0.34998626667073579"/>
      </right>
      <top/>
      <bottom style="hair">
        <color theme="1" tint="0.34998626667073579"/>
      </bottom>
      <diagonal/>
    </border>
    <border>
      <left style="hair">
        <color auto="1"/>
      </left>
      <right style="hair">
        <color auto="1"/>
      </right>
      <top/>
      <bottom/>
      <diagonal/>
    </border>
    <border>
      <left style="hair">
        <color indexed="64"/>
      </left>
      <right style="hair">
        <color indexed="64"/>
      </right>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diagonalUp="1">
      <left style="thin">
        <color indexed="64"/>
      </left>
      <right style="thin">
        <color indexed="64"/>
      </right>
      <top style="thin">
        <color indexed="64"/>
      </top>
      <bottom style="hair">
        <color indexed="64"/>
      </bottom>
      <diagonal style="thin">
        <color indexed="64"/>
      </diagonal>
    </border>
    <border>
      <left/>
      <right style="thin">
        <color theme="0" tint="-0.34998626667073579"/>
      </right>
      <top style="thin">
        <color theme="0" tint="-0.34998626667073579"/>
      </top>
      <bottom/>
      <diagonal/>
    </border>
    <border>
      <left style="thin">
        <color indexed="64"/>
      </left>
      <right style="thin">
        <color theme="1"/>
      </right>
      <top style="thin">
        <color theme="1"/>
      </top>
      <bottom/>
      <diagonal/>
    </border>
    <border>
      <left style="thin">
        <color indexed="64"/>
      </left>
      <right style="thin">
        <color theme="1"/>
      </right>
      <top style="thin">
        <color indexed="64"/>
      </top>
      <bottom/>
      <diagonal/>
    </border>
    <border>
      <left style="thin">
        <color indexed="64"/>
      </left>
      <right style="hair">
        <color indexed="64"/>
      </right>
      <top style="thin">
        <color theme="1"/>
      </top>
      <bottom style="thin">
        <color indexed="64"/>
      </bottom>
      <diagonal/>
    </border>
    <border>
      <left style="hair">
        <color theme="1" tint="0.34998626667073579"/>
      </left>
      <right/>
      <top style="hair">
        <color indexed="64"/>
      </top>
      <bottom style="hair">
        <color theme="1" tint="0.34998626667073579"/>
      </bottom>
      <diagonal/>
    </border>
    <border>
      <left/>
      <right/>
      <top style="hair">
        <color indexed="64"/>
      </top>
      <bottom style="hair">
        <color theme="1" tint="0.34998626667073579"/>
      </bottom>
      <diagonal/>
    </border>
    <border>
      <left/>
      <right style="thin">
        <color indexed="64"/>
      </right>
      <top style="hair">
        <color indexed="64"/>
      </top>
      <bottom style="hair">
        <color theme="1" tint="0.34998626667073579"/>
      </bottom>
      <diagonal/>
    </border>
    <border>
      <left style="thin">
        <color indexed="64"/>
      </left>
      <right/>
      <top style="hair">
        <color theme="1" tint="0.34998626667073579"/>
      </top>
      <bottom style="thin">
        <color indexed="64"/>
      </bottom>
      <diagonal/>
    </border>
    <border>
      <left/>
      <right style="hair">
        <color theme="1" tint="0.34998626667073579"/>
      </right>
      <top style="hair">
        <color theme="1" tint="0.34998626667073579"/>
      </top>
      <bottom style="thin">
        <color indexed="64"/>
      </bottom>
      <diagonal/>
    </border>
    <border>
      <left style="hair">
        <color theme="1" tint="0.34998626667073579"/>
      </left>
      <right/>
      <top style="hair">
        <color indexed="64"/>
      </top>
      <bottom style="thin">
        <color indexed="64"/>
      </bottom>
      <diagonal/>
    </border>
    <border>
      <left style="thin">
        <color indexed="64"/>
      </left>
      <right style="thin">
        <color indexed="64"/>
      </right>
      <top style="thin">
        <color theme="1"/>
      </top>
      <bottom/>
      <diagonal/>
    </border>
    <border diagonalUp="1">
      <left style="thin">
        <color indexed="64"/>
      </left>
      <right style="thin">
        <color indexed="64"/>
      </right>
      <top style="thin">
        <color indexed="64"/>
      </top>
      <bottom style="thin">
        <color theme="1"/>
      </bottom>
      <diagonal style="thin">
        <color indexed="64"/>
      </diagonal>
    </border>
    <border>
      <left style="hair">
        <color theme="1" tint="0.34998626667073579"/>
      </left>
      <right style="thin">
        <color indexed="64"/>
      </right>
      <top style="thin">
        <color auto="1"/>
      </top>
      <bottom style="hair">
        <color theme="1" tint="0.34998626667073579"/>
      </bottom>
      <diagonal/>
    </border>
    <border>
      <left/>
      <right/>
      <top style="thin">
        <color theme="0" tint="-0.34998626667073579"/>
      </top>
      <bottom style="thin">
        <color theme="0" tint="-0.34998626667073579"/>
      </bottom>
      <diagonal/>
    </border>
  </borders>
  <cellStyleXfs count="13">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2" fillId="0" borderId="0">
      <alignment vertical="center"/>
    </xf>
    <xf numFmtId="38" fontId="7" fillId="0" borderId="0" applyFont="0" applyFill="0" applyBorder="0" applyAlignment="0" applyProtection="0">
      <alignment vertical="center"/>
    </xf>
    <xf numFmtId="0" fontId="8" fillId="0" borderId="0" applyNumberFormat="0" applyFill="0" applyBorder="0" applyAlignment="0" applyProtection="0">
      <alignment vertical="top"/>
      <protection locked="0"/>
    </xf>
    <xf numFmtId="0" fontId="9" fillId="0" borderId="0"/>
    <xf numFmtId="182" fontId="3" fillId="0" borderId="0">
      <alignment vertical="center"/>
    </xf>
    <xf numFmtId="182" fontId="3" fillId="0" borderId="0">
      <alignment vertical="center"/>
    </xf>
    <xf numFmtId="182" fontId="3" fillId="0" borderId="0">
      <alignment vertical="center"/>
    </xf>
    <xf numFmtId="182" fontId="2" fillId="0" borderId="0">
      <alignment vertical="center"/>
    </xf>
    <xf numFmtId="0" fontId="2" fillId="0" borderId="0">
      <alignment vertical="center"/>
    </xf>
    <xf numFmtId="0" fontId="3" fillId="0" borderId="0">
      <alignment vertical="center"/>
    </xf>
  </cellStyleXfs>
  <cellXfs count="1503">
    <xf numFmtId="0" fontId="0" fillId="0" borderId="0" xfId="0">
      <alignment vertical="center"/>
    </xf>
    <xf numFmtId="0" fontId="11" fillId="0" borderId="0" xfId="0" applyFont="1" applyProtection="1">
      <alignment vertical="center"/>
    </xf>
    <xf numFmtId="0" fontId="13" fillId="0" borderId="0" xfId="3" applyFont="1" applyAlignment="1" applyProtection="1">
      <alignment horizontal="left" vertical="center" wrapText="1"/>
    </xf>
    <xf numFmtId="0" fontId="13" fillId="0" borderId="0" xfId="3" applyFont="1" applyProtection="1">
      <alignment vertical="center"/>
    </xf>
    <xf numFmtId="0" fontId="11" fillId="0" borderId="0" xfId="0" applyFont="1" applyAlignment="1" applyProtection="1">
      <alignment vertical="center"/>
    </xf>
    <xf numFmtId="0" fontId="17" fillId="0" borderId="0" xfId="3" applyFont="1" applyProtection="1">
      <alignment vertical="center"/>
    </xf>
    <xf numFmtId="0" fontId="17" fillId="0" borderId="0" xfId="3" applyFont="1" applyAlignment="1" applyProtection="1">
      <alignment vertical="center" wrapText="1"/>
    </xf>
    <xf numFmtId="0" fontId="17" fillId="0" borderId="0" xfId="3" applyFont="1" applyBorder="1" applyProtection="1">
      <alignment vertical="center"/>
    </xf>
    <xf numFmtId="38" fontId="13" fillId="0" borderId="30" xfId="1" applyFont="1" applyBorder="1" applyAlignment="1" applyProtection="1">
      <alignment horizontal="center" vertical="center" wrapText="1"/>
      <protection locked="0"/>
    </xf>
    <xf numFmtId="0" fontId="13" fillId="0" borderId="0" xfId="3" applyFont="1" applyBorder="1" applyAlignment="1" applyProtection="1">
      <alignment vertical="center" wrapText="1"/>
    </xf>
    <xf numFmtId="0" fontId="15" fillId="0" borderId="0" xfId="3" applyFont="1" applyProtection="1">
      <alignment vertical="center"/>
    </xf>
    <xf numFmtId="0" fontId="13" fillId="0" borderId="0" xfId="3" applyFont="1" applyFill="1" applyBorder="1" applyAlignment="1" applyProtection="1">
      <alignment horizontal="right" vertical="center"/>
    </xf>
    <xf numFmtId="38" fontId="13" fillId="0" borderId="30" xfId="1" applyFont="1" applyBorder="1" applyAlignment="1" applyProtection="1">
      <alignment horizontal="center" vertical="center"/>
      <protection locked="0"/>
    </xf>
    <xf numFmtId="38" fontId="17" fillId="0" borderId="30" xfId="1" applyFont="1" applyBorder="1" applyAlignment="1" applyProtection="1">
      <alignment horizontal="center" vertical="center"/>
      <protection locked="0"/>
    </xf>
    <xf numFmtId="0" fontId="11" fillId="0" borderId="0" xfId="0" applyFont="1" applyFill="1" applyProtection="1">
      <alignment vertical="center"/>
    </xf>
    <xf numFmtId="0" fontId="26" fillId="0" borderId="0" xfId="0" applyFont="1" applyFill="1" applyProtection="1">
      <alignment vertical="center"/>
    </xf>
    <xf numFmtId="0" fontId="17" fillId="0" borderId="0" xfId="3" applyFont="1" applyAlignment="1" applyProtection="1">
      <alignment horizontal="right" vertical="center" wrapText="1"/>
    </xf>
    <xf numFmtId="0" fontId="12" fillId="0" borderId="0" xfId="3" applyFont="1" applyAlignment="1" applyProtection="1">
      <alignment vertical="center"/>
    </xf>
    <xf numFmtId="0" fontId="17" fillId="0" borderId="0" xfId="3" applyFont="1" applyAlignment="1" applyProtection="1">
      <alignment horizontal="left" vertical="center"/>
    </xf>
    <xf numFmtId="0" fontId="17" fillId="0" borderId="0" xfId="3" applyFont="1" applyAlignment="1" applyProtection="1">
      <alignment vertical="center"/>
    </xf>
    <xf numFmtId="0" fontId="13" fillId="0" borderId="0" xfId="3" applyFont="1" applyAlignment="1" applyProtection="1">
      <alignment vertical="center"/>
    </xf>
    <xf numFmtId="0" fontId="11" fillId="0" borderId="0" xfId="3" applyFont="1" applyAlignment="1" applyProtection="1">
      <alignment vertical="center"/>
    </xf>
    <xf numFmtId="0" fontId="11" fillId="0" borderId="0" xfId="0" applyFont="1" applyFill="1" applyAlignment="1" applyProtection="1">
      <alignment vertical="center"/>
    </xf>
    <xf numFmtId="182" fontId="30" fillId="0" borderId="0" xfId="7" applyFont="1" applyFill="1" applyBorder="1" applyAlignment="1" applyProtection="1">
      <alignment horizontal="right" vertical="center"/>
    </xf>
    <xf numFmtId="0" fontId="13" fillId="0" borderId="0" xfId="0" applyFont="1" applyAlignment="1" applyProtection="1">
      <alignment vertical="center"/>
    </xf>
    <xf numFmtId="0" fontId="15" fillId="0" borderId="0" xfId="3" applyFont="1" applyAlignment="1" applyProtection="1">
      <alignment horizontal="left" vertical="center" wrapText="1"/>
    </xf>
    <xf numFmtId="0" fontId="29" fillId="4" borderId="106" xfId="0" applyFont="1" applyFill="1" applyBorder="1" applyAlignment="1" applyProtection="1">
      <alignment horizontal="center" vertical="center" wrapText="1"/>
    </xf>
    <xf numFmtId="0" fontId="11" fillId="4" borderId="106" xfId="0" applyFont="1" applyFill="1" applyBorder="1" applyProtection="1">
      <alignment vertical="center"/>
    </xf>
    <xf numFmtId="0" fontId="13" fillId="3" borderId="1" xfId="0" applyFont="1" applyFill="1" applyBorder="1" applyAlignment="1" applyProtection="1">
      <alignment horizontal="center" vertical="center" wrapText="1"/>
    </xf>
    <xf numFmtId="0" fontId="13" fillId="3" borderId="2" xfId="0" applyFont="1" applyFill="1" applyBorder="1" applyAlignment="1" applyProtection="1">
      <alignment horizontal="center" vertical="center" wrapText="1"/>
    </xf>
    <xf numFmtId="0" fontId="13" fillId="3" borderId="83"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38" fontId="13" fillId="0" borderId="0" xfId="1" applyFont="1" applyFill="1" applyBorder="1" applyProtection="1">
      <alignment vertical="center"/>
      <protection locked="0"/>
    </xf>
    <xf numFmtId="0" fontId="32" fillId="0" borderId="0" xfId="3" applyFont="1" applyAlignment="1" applyProtection="1">
      <alignment vertical="center"/>
    </xf>
    <xf numFmtId="0" fontId="13" fillId="0" borderId="0" xfId="0" applyFont="1" applyFill="1" applyProtection="1">
      <alignment vertical="center"/>
    </xf>
    <xf numFmtId="0" fontId="35" fillId="0" borderId="0" xfId="0" applyFont="1" applyFill="1" applyProtection="1">
      <alignment vertical="center"/>
    </xf>
    <xf numFmtId="0" fontId="17" fillId="0" borderId="0" xfId="3" applyFont="1" applyFill="1" applyProtection="1">
      <alignment vertical="center"/>
    </xf>
    <xf numFmtId="0" fontId="13" fillId="0" borderId="0" xfId="3" applyFont="1" applyAlignment="1" applyProtection="1">
      <alignment horizontal="left" vertical="center"/>
    </xf>
    <xf numFmtId="0" fontId="32" fillId="0" borderId="0" xfId="3" applyFont="1" applyAlignment="1" applyProtection="1">
      <alignment horizontal="left" vertical="center"/>
    </xf>
    <xf numFmtId="0" fontId="32" fillId="0" borderId="0" xfId="3" applyFont="1" applyAlignment="1" applyProtection="1">
      <alignment horizontal="right" vertical="center"/>
    </xf>
    <xf numFmtId="0" fontId="13" fillId="3" borderId="107" xfId="0" applyFont="1" applyFill="1" applyBorder="1" applyAlignment="1" applyProtection="1">
      <alignment horizontal="center" vertical="center" wrapText="1"/>
    </xf>
    <xf numFmtId="0" fontId="13" fillId="3" borderId="108" xfId="3" applyFont="1" applyFill="1" applyBorder="1" applyAlignment="1" applyProtection="1">
      <alignment horizontal="center" vertical="center" wrapText="1" shrinkToFit="1"/>
    </xf>
    <xf numFmtId="0" fontId="13" fillId="3" borderId="109" xfId="3" applyFont="1" applyFill="1" applyBorder="1" applyAlignment="1" applyProtection="1">
      <alignment horizontal="center" vertical="center" wrapText="1" shrinkToFit="1"/>
    </xf>
    <xf numFmtId="0" fontId="13" fillId="3" borderId="110" xfId="3" applyFont="1" applyFill="1" applyBorder="1" applyAlignment="1" applyProtection="1">
      <alignment horizontal="center" vertical="center" wrapText="1"/>
    </xf>
    <xf numFmtId="0" fontId="13" fillId="0" borderId="0" xfId="0" applyFont="1" applyBorder="1" applyAlignment="1" applyProtection="1">
      <alignment horizontal="center" vertical="center" wrapText="1" shrinkToFit="1"/>
      <protection locked="0"/>
    </xf>
    <xf numFmtId="0" fontId="17" fillId="3" borderId="113" xfId="0" applyNumberFormat="1" applyFont="1" applyFill="1" applyBorder="1" applyAlignment="1" applyProtection="1">
      <alignment horizontal="center" vertical="center"/>
    </xf>
    <xf numFmtId="0" fontId="13" fillId="0" borderId="0" xfId="3" applyFont="1" applyFill="1" applyBorder="1" applyAlignment="1" applyProtection="1">
      <alignment horizontal="right"/>
    </xf>
    <xf numFmtId="0" fontId="13" fillId="3" borderId="109" xfId="3" applyFont="1" applyFill="1" applyBorder="1" applyAlignment="1" applyProtection="1">
      <alignment horizontal="center" vertical="center" wrapText="1"/>
    </xf>
    <xf numFmtId="0" fontId="13" fillId="3" borderId="108" xfId="0" applyFont="1" applyFill="1" applyBorder="1" applyAlignment="1" applyProtection="1">
      <alignment horizontal="center" vertical="center" wrapText="1"/>
    </xf>
    <xf numFmtId="38" fontId="13" fillId="0" borderId="0" xfId="1" applyFont="1" applyBorder="1" applyAlignment="1" applyProtection="1">
      <alignment horizontal="right" vertical="center"/>
      <protection locked="0"/>
    </xf>
    <xf numFmtId="0" fontId="17" fillId="3" borderId="114" xfId="0" applyNumberFormat="1" applyFont="1" applyFill="1" applyBorder="1" applyAlignment="1" applyProtection="1">
      <alignment vertical="center"/>
    </xf>
    <xf numFmtId="0" fontId="17" fillId="3" borderId="115" xfId="0" applyNumberFormat="1" applyFont="1" applyFill="1" applyBorder="1" applyAlignment="1" applyProtection="1">
      <alignment vertical="center"/>
    </xf>
    <xf numFmtId="38" fontId="17" fillId="3" borderId="121" xfId="0" applyNumberFormat="1" applyFont="1" applyFill="1" applyBorder="1" applyAlignment="1" applyProtection="1">
      <alignment horizontal="right" vertical="center"/>
    </xf>
    <xf numFmtId="0" fontId="17" fillId="3" borderId="118" xfId="0" applyNumberFormat="1" applyFont="1" applyFill="1" applyBorder="1" applyAlignment="1" applyProtection="1">
      <alignment vertical="center"/>
    </xf>
    <xf numFmtId="0" fontId="13" fillId="0" borderId="0" xfId="0" applyFont="1" applyBorder="1" applyAlignment="1" applyProtection="1">
      <alignment horizontal="left" vertical="center" wrapText="1"/>
      <protection locked="0"/>
    </xf>
    <xf numFmtId="0" fontId="13" fillId="0" borderId="0" xfId="3" applyFont="1" applyFill="1" applyBorder="1" applyAlignment="1" applyProtection="1">
      <alignment horizontal="left" vertical="center" wrapText="1"/>
      <protection locked="0"/>
    </xf>
    <xf numFmtId="0" fontId="29" fillId="4" borderId="106" xfId="3" applyFont="1" applyFill="1" applyBorder="1" applyAlignment="1" applyProtection="1">
      <alignment horizontal="left" vertical="center" wrapText="1"/>
    </xf>
    <xf numFmtId="0" fontId="31" fillId="0" borderId="0" xfId="3" applyFont="1" applyProtection="1">
      <alignment vertical="center"/>
    </xf>
    <xf numFmtId="0" fontId="31" fillId="0" borderId="0" xfId="3" applyFont="1" applyAlignment="1" applyProtection="1">
      <alignment vertical="center" wrapText="1"/>
    </xf>
    <xf numFmtId="0" fontId="31" fillId="4" borderId="106" xfId="0" applyFont="1" applyFill="1" applyBorder="1" applyProtection="1">
      <alignment vertical="center"/>
    </xf>
    <xf numFmtId="0" fontId="13" fillId="0" borderId="112" xfId="0" applyFont="1" applyBorder="1" applyAlignment="1" applyProtection="1">
      <alignment horizontal="left" vertical="center" wrapText="1"/>
      <protection locked="0"/>
    </xf>
    <xf numFmtId="0" fontId="13" fillId="0" borderId="112" xfId="3" applyFont="1" applyFill="1" applyBorder="1" applyAlignment="1" applyProtection="1">
      <alignment horizontal="left" vertical="center" wrapText="1"/>
      <protection locked="0"/>
    </xf>
    <xf numFmtId="38" fontId="13" fillId="0" borderId="0" xfId="1" applyFont="1" applyBorder="1" applyAlignment="1" applyProtection="1">
      <alignment horizontal="right" vertical="center" wrapText="1"/>
      <protection locked="0"/>
    </xf>
    <xf numFmtId="0" fontId="29" fillId="4" borderId="106" xfId="3" applyFont="1" applyFill="1" applyBorder="1" applyAlignment="1" applyProtection="1">
      <alignment horizontal="center" vertical="center" wrapText="1"/>
    </xf>
    <xf numFmtId="0" fontId="13" fillId="0" borderId="0" xfId="0" applyFont="1" applyBorder="1" applyAlignment="1" applyProtection="1">
      <alignment horizontal="left" vertical="center"/>
      <protection locked="0"/>
    </xf>
    <xf numFmtId="0" fontId="13" fillId="0" borderId="0" xfId="3" applyFont="1" applyFill="1" applyAlignment="1" applyProtection="1">
      <alignment vertical="center"/>
    </xf>
    <xf numFmtId="178" fontId="29" fillId="4" borderId="106" xfId="3" applyNumberFormat="1" applyFont="1" applyFill="1" applyBorder="1" applyAlignment="1" applyProtection="1">
      <alignment horizontal="center" vertical="center" wrapText="1"/>
    </xf>
    <xf numFmtId="0" fontId="11" fillId="4" borderId="106" xfId="0" applyNumberFormat="1" applyFont="1" applyFill="1" applyBorder="1" applyAlignment="1" applyProtection="1">
      <alignment horizontal="center" vertical="center" wrapText="1"/>
    </xf>
    <xf numFmtId="0" fontId="17" fillId="3" borderId="107" xfId="3" applyFont="1" applyFill="1" applyBorder="1" applyAlignment="1" applyProtection="1">
      <alignment horizontal="center" vertical="center" wrapText="1"/>
    </xf>
    <xf numFmtId="178" fontId="13" fillId="3" borderId="108" xfId="3" applyNumberFormat="1" applyFont="1" applyFill="1" applyBorder="1" applyAlignment="1" applyProtection="1">
      <alignment horizontal="center" vertical="center" wrapText="1"/>
    </xf>
    <xf numFmtId="0" fontId="17" fillId="3" borderId="124" xfId="0" applyNumberFormat="1" applyFont="1" applyFill="1" applyBorder="1" applyAlignment="1" applyProtection="1">
      <alignment vertical="center"/>
    </xf>
    <xf numFmtId="0" fontId="13" fillId="3" borderId="125" xfId="0" applyNumberFormat="1" applyFont="1" applyFill="1" applyBorder="1" applyAlignment="1" applyProtection="1">
      <alignment horizontal="left" vertical="center" wrapText="1"/>
    </xf>
    <xf numFmtId="178" fontId="13" fillId="0" borderId="0" xfId="3" applyNumberFormat="1" applyFont="1" applyFill="1" applyBorder="1" applyAlignment="1" applyProtection="1">
      <alignment horizontal="left" vertical="center" wrapText="1"/>
      <protection locked="0"/>
    </xf>
    <xf numFmtId="38" fontId="13" fillId="0" borderId="0" xfId="1" applyFont="1" applyFill="1" applyBorder="1" applyAlignment="1" applyProtection="1">
      <alignment horizontal="left" vertical="center" wrapText="1"/>
      <protection locked="0"/>
    </xf>
    <xf numFmtId="38" fontId="13" fillId="0" borderId="0" xfId="1" applyFont="1" applyFill="1" applyBorder="1" applyAlignment="1" applyProtection="1">
      <alignment horizontal="right" vertical="center" wrapText="1"/>
      <protection locked="0"/>
    </xf>
    <xf numFmtId="0" fontId="13" fillId="0" borderId="0" xfId="3" applyFont="1" applyBorder="1" applyAlignment="1" applyProtection="1">
      <alignment vertical="center"/>
    </xf>
    <xf numFmtId="0" fontId="17" fillId="0" borderId="0" xfId="3" applyFont="1" applyBorder="1" applyAlignment="1" applyProtection="1">
      <alignment vertical="center"/>
    </xf>
    <xf numFmtId="0" fontId="17" fillId="0" borderId="0" xfId="3" applyFont="1" applyFill="1" applyAlignment="1" applyProtection="1">
      <alignment vertical="center"/>
    </xf>
    <xf numFmtId="38" fontId="13" fillId="3" borderId="116" xfId="0" applyNumberFormat="1" applyFont="1" applyFill="1" applyBorder="1" applyAlignment="1" applyProtection="1">
      <alignment horizontal="left" vertical="center" wrapText="1"/>
    </xf>
    <xf numFmtId="38" fontId="13" fillId="3" borderId="116" xfId="0" applyNumberFormat="1" applyFont="1" applyFill="1" applyBorder="1" applyAlignment="1" applyProtection="1">
      <alignment horizontal="right" vertical="center" wrapText="1"/>
    </xf>
    <xf numFmtId="178" fontId="13" fillId="0" borderId="0" xfId="3" applyNumberFormat="1" applyFont="1" applyFill="1" applyAlignment="1" applyProtection="1">
      <alignment horizontal="left" vertical="center" wrapText="1"/>
      <protection locked="0"/>
    </xf>
    <xf numFmtId="0" fontId="29" fillId="4" borderId="148" xfId="3" applyFont="1" applyFill="1" applyBorder="1" applyAlignment="1" applyProtection="1">
      <alignment horizontal="left" vertical="center" wrapText="1"/>
    </xf>
    <xf numFmtId="0" fontId="15" fillId="4" borderId="148" xfId="0" applyFont="1" applyFill="1" applyBorder="1" applyProtection="1">
      <alignment vertical="center"/>
    </xf>
    <xf numFmtId="0" fontId="43" fillId="0" borderId="0" xfId="0" applyFont="1" applyAlignment="1" applyProtection="1">
      <alignment horizontal="right" vertical="center" wrapText="1"/>
      <protection locked="0"/>
    </xf>
    <xf numFmtId="38" fontId="13" fillId="0" borderId="0" xfId="1" applyFont="1" applyBorder="1" applyAlignment="1" applyProtection="1">
      <alignment vertical="center" wrapText="1"/>
      <protection locked="0"/>
    </xf>
    <xf numFmtId="0" fontId="13" fillId="0" borderId="10" xfId="0" applyFont="1" applyBorder="1" applyAlignment="1" applyProtection="1">
      <alignment horizontal="left" vertical="center" wrapText="1"/>
      <protection locked="0"/>
    </xf>
    <xf numFmtId="0" fontId="12" fillId="0" borderId="0" xfId="0" applyFont="1" applyFill="1" applyBorder="1" applyAlignment="1" applyProtection="1">
      <alignment vertical="center"/>
    </xf>
    <xf numFmtId="0" fontId="16" fillId="0" borderId="0" xfId="0" applyFont="1" applyFill="1" applyBorder="1" applyAlignment="1" applyProtection="1">
      <alignment vertical="center"/>
    </xf>
    <xf numFmtId="0" fontId="12" fillId="0" borderId="0" xfId="3" applyFont="1" applyFill="1" applyBorder="1" applyAlignment="1" applyProtection="1">
      <alignment vertical="center"/>
    </xf>
    <xf numFmtId="0" fontId="12" fillId="0" borderId="0" xfId="0" applyFont="1" applyFill="1" applyBorder="1" applyAlignment="1" applyProtection="1">
      <alignment horizontal="center" vertical="center"/>
    </xf>
    <xf numFmtId="182" fontId="12" fillId="0" borderId="0" xfId="8" applyFont="1" applyFill="1" applyBorder="1" applyAlignment="1" applyProtection="1">
      <alignment vertical="center"/>
    </xf>
    <xf numFmtId="0" fontId="12" fillId="0" borderId="0" xfId="0" applyFont="1" applyFill="1" applyBorder="1" applyAlignment="1" applyProtection="1">
      <alignment horizontal="right" vertical="center"/>
    </xf>
    <xf numFmtId="182" fontId="44" fillId="0" borderId="0" xfId="7" applyFont="1" applyFill="1" applyBorder="1" applyAlignment="1" applyProtection="1">
      <alignment horizontal="right" vertical="center"/>
    </xf>
    <xf numFmtId="0" fontId="45" fillId="0" borderId="0" xfId="0" applyFont="1" applyFill="1" applyBorder="1" applyAlignment="1" applyProtection="1">
      <alignment vertical="center"/>
    </xf>
    <xf numFmtId="0" fontId="12" fillId="0" borderId="0" xfId="3" applyFont="1" applyFill="1" applyBorder="1" applyAlignment="1" applyProtection="1">
      <alignment horizontal="right" vertical="center"/>
    </xf>
    <xf numFmtId="0" fontId="12" fillId="0" borderId="0" xfId="3" applyFont="1" applyFill="1" applyBorder="1" applyAlignment="1" applyProtection="1">
      <alignment horizontal="center" vertical="center"/>
    </xf>
    <xf numFmtId="0" fontId="12" fillId="0" borderId="0" xfId="3" applyFont="1" applyFill="1" applyBorder="1" applyAlignment="1" applyProtection="1">
      <alignment horizontal="left" vertical="center"/>
    </xf>
    <xf numFmtId="0" fontId="13" fillId="3" borderId="108" xfId="3" applyFont="1" applyFill="1" applyBorder="1" applyAlignment="1" applyProtection="1">
      <alignment horizontal="center" vertical="center" wrapText="1"/>
    </xf>
    <xf numFmtId="0" fontId="17" fillId="0" borderId="0" xfId="3" applyFont="1" applyAlignment="1" applyProtection="1">
      <alignment horizontal="left" vertical="center" wrapText="1"/>
    </xf>
    <xf numFmtId="0" fontId="17" fillId="0" borderId="0" xfId="3" applyFont="1" applyAlignment="1" applyProtection="1">
      <alignment horizontal="left" vertical="center" wrapText="1"/>
    </xf>
    <xf numFmtId="182" fontId="12" fillId="0" borderId="0" xfId="8" applyFont="1" applyFill="1" applyBorder="1" applyAlignment="1" applyProtection="1">
      <alignment horizontal="right" vertical="center"/>
    </xf>
    <xf numFmtId="0" fontId="16" fillId="0" borderId="0" xfId="0" applyFont="1" applyFill="1" applyBorder="1" applyAlignment="1" applyProtection="1">
      <alignment horizontal="left" vertical="center"/>
    </xf>
    <xf numFmtId="0" fontId="12" fillId="0" borderId="0" xfId="11" applyFont="1" applyFill="1" applyBorder="1" applyAlignment="1" applyProtection="1">
      <alignment vertical="center"/>
    </xf>
    <xf numFmtId="0" fontId="11" fillId="5" borderId="85" xfId="11" applyFont="1" applyFill="1" applyBorder="1" applyAlignment="1" applyProtection="1">
      <alignment vertical="center" wrapText="1"/>
    </xf>
    <xf numFmtId="0" fontId="11" fillId="5" borderId="63" xfId="11" applyFont="1" applyFill="1" applyBorder="1" applyAlignment="1" applyProtection="1">
      <alignment horizontal="right" vertical="center" wrapText="1"/>
    </xf>
    <xf numFmtId="0" fontId="12" fillId="5" borderId="40" xfId="11" applyFont="1" applyFill="1" applyBorder="1" applyAlignment="1" applyProtection="1">
      <alignment horizontal="left" vertical="center" wrapText="1" shrinkToFit="1"/>
    </xf>
    <xf numFmtId="0" fontId="12" fillId="5" borderId="85" xfId="11" quotePrefix="1" applyFont="1" applyFill="1" applyBorder="1" applyAlignment="1" applyProtection="1">
      <alignment vertical="center" wrapText="1"/>
    </xf>
    <xf numFmtId="182" fontId="12" fillId="0" borderId="0" xfId="8" applyFont="1" applyFill="1" applyBorder="1" applyAlignment="1" applyProtection="1">
      <alignment horizontal="center" vertical="center" shrinkToFit="1"/>
    </xf>
    <xf numFmtId="0" fontId="12" fillId="5" borderId="85" xfId="11" applyFont="1" applyFill="1" applyBorder="1" applyAlignment="1" applyProtection="1">
      <alignment vertical="center" wrapText="1"/>
    </xf>
    <xf numFmtId="0" fontId="21" fillId="0" borderId="0" xfId="11" applyFont="1" applyFill="1" applyBorder="1" applyAlignment="1" applyProtection="1">
      <alignment horizontal="right" vertical="center"/>
    </xf>
    <xf numFmtId="0" fontId="21" fillId="0" borderId="0" xfId="3" applyFont="1" applyFill="1" applyBorder="1" applyAlignment="1" applyProtection="1">
      <alignment vertical="center"/>
    </xf>
    <xf numFmtId="0" fontId="46" fillId="0" borderId="0" xfId="0" applyFont="1" applyFill="1" applyBorder="1" applyAlignment="1" applyProtection="1">
      <alignment vertical="center"/>
    </xf>
    <xf numFmtId="182" fontId="12" fillId="0" borderId="0" xfId="8" applyFont="1" applyFill="1" applyBorder="1" applyAlignment="1" applyProtection="1">
      <alignment horizontal="left" vertical="center" shrinkToFit="1"/>
    </xf>
    <xf numFmtId="182" fontId="11" fillId="0" borderId="0" xfId="8" applyFont="1" applyFill="1" applyBorder="1" applyAlignment="1" applyProtection="1">
      <alignment vertical="center" wrapText="1"/>
    </xf>
    <xf numFmtId="182" fontId="11" fillId="0" borderId="0" xfId="8" applyFont="1" applyFill="1" applyBorder="1" applyAlignment="1" applyProtection="1">
      <alignment horizontal="right" vertical="center" wrapText="1"/>
    </xf>
    <xf numFmtId="0" fontId="14" fillId="0" borderId="0" xfId="11" applyFont="1" applyBorder="1" applyAlignment="1" applyProtection="1">
      <alignment vertical="top"/>
    </xf>
    <xf numFmtId="0" fontId="12" fillId="0" borderId="0" xfId="11" applyFont="1" applyProtection="1">
      <alignment vertical="center"/>
    </xf>
    <xf numFmtId="0" fontId="12" fillId="0" borderId="0" xfId="11" applyFont="1" applyAlignment="1" applyProtection="1">
      <alignment vertical="center"/>
    </xf>
    <xf numFmtId="0" fontId="14" fillId="0" borderId="0" xfId="11" applyFont="1" applyBorder="1" applyAlignment="1" applyProtection="1">
      <alignment horizontal="left" vertical="top"/>
    </xf>
    <xf numFmtId="0" fontId="12" fillId="3" borderId="37" xfId="11" applyFont="1" applyFill="1" applyBorder="1" applyAlignment="1" applyProtection="1">
      <alignment vertical="center" wrapText="1"/>
    </xf>
    <xf numFmtId="0" fontId="12" fillId="3" borderId="9" xfId="11" applyFont="1" applyFill="1" applyBorder="1" applyAlignment="1" applyProtection="1">
      <alignment vertical="center" wrapText="1"/>
    </xf>
    <xf numFmtId="0" fontId="12" fillId="3" borderId="74" xfId="11" applyFont="1" applyFill="1" applyBorder="1" applyAlignment="1" applyProtection="1">
      <alignment vertical="center" wrapText="1"/>
    </xf>
    <xf numFmtId="0" fontId="12" fillId="0" borderId="0" xfId="11" applyFont="1" applyBorder="1" applyAlignment="1" applyProtection="1">
      <alignment vertical="top"/>
    </xf>
    <xf numFmtId="0" fontId="13" fillId="3" borderId="7" xfId="0" applyFont="1" applyFill="1" applyBorder="1" applyAlignment="1" applyProtection="1">
      <alignment horizontal="center" vertical="center" wrapText="1"/>
    </xf>
    <xf numFmtId="0" fontId="32" fillId="0" borderId="0" xfId="11" applyFont="1" applyBorder="1" applyAlignment="1" applyProtection="1">
      <alignment vertical="top"/>
    </xf>
    <xf numFmtId="0" fontId="32" fillId="0" borderId="0" xfId="11" applyFont="1" applyFill="1" applyBorder="1" applyAlignment="1" applyProtection="1">
      <alignment vertical="top"/>
    </xf>
    <xf numFmtId="0" fontId="32" fillId="0" borderId="0" xfId="11" applyFont="1" applyProtection="1">
      <alignment vertical="center"/>
    </xf>
    <xf numFmtId="0" fontId="33" fillId="0" borderId="0" xfId="0" applyFont="1" applyFill="1" applyProtection="1">
      <alignment vertical="center"/>
    </xf>
    <xf numFmtId="0" fontId="21" fillId="0" borderId="106" xfId="3" applyFont="1" applyFill="1" applyBorder="1" applyProtection="1">
      <alignment vertical="center"/>
    </xf>
    <xf numFmtId="0" fontId="11" fillId="0" borderId="106" xfId="3" applyFont="1" applyFill="1" applyBorder="1" applyProtection="1">
      <alignment vertical="center"/>
    </xf>
    <xf numFmtId="0" fontId="13" fillId="0" borderId="127" xfId="0" applyFont="1" applyBorder="1" applyAlignment="1" applyProtection="1">
      <alignment horizontal="left" vertical="center" wrapText="1"/>
      <protection locked="0"/>
    </xf>
    <xf numFmtId="0" fontId="16" fillId="0" borderId="0" xfId="11" applyFont="1" applyBorder="1" applyAlignment="1" applyProtection="1">
      <alignment vertical="top"/>
    </xf>
    <xf numFmtId="38" fontId="13" fillId="8" borderId="0" xfId="1" applyFont="1" applyFill="1" applyBorder="1" applyAlignment="1" applyProtection="1">
      <alignment vertical="center" wrapText="1"/>
    </xf>
    <xf numFmtId="0" fontId="21" fillId="0" borderId="148" xfId="3" applyFont="1" applyFill="1" applyBorder="1" applyProtection="1">
      <alignment vertical="center"/>
    </xf>
    <xf numFmtId="0" fontId="31" fillId="0" borderId="148" xfId="3" applyNumberFormat="1" applyFont="1" applyFill="1" applyBorder="1" applyProtection="1">
      <alignment vertical="center"/>
    </xf>
    <xf numFmtId="0" fontId="38" fillId="0" borderId="0" xfId="3" applyFont="1" applyAlignment="1" applyProtection="1">
      <alignment vertical="center"/>
    </xf>
    <xf numFmtId="0" fontId="13" fillId="0" borderId="0" xfId="3" applyFont="1" applyFill="1" applyBorder="1" applyAlignment="1" applyProtection="1">
      <alignment vertical="center"/>
    </xf>
    <xf numFmtId="0" fontId="13" fillId="3" borderId="119" xfId="0" applyFont="1" applyFill="1" applyBorder="1" applyAlignment="1" applyProtection="1">
      <alignment horizontal="center" vertical="center" wrapText="1"/>
    </xf>
    <xf numFmtId="38" fontId="13" fillId="0" borderId="7" xfId="1" applyNumberFormat="1" applyFont="1" applyBorder="1" applyAlignment="1" applyProtection="1">
      <alignment horizontal="right" vertical="center"/>
      <protection locked="0"/>
    </xf>
    <xf numFmtId="0" fontId="21" fillId="0" borderId="0" xfId="11" applyFont="1" applyBorder="1" applyAlignment="1" applyProtection="1">
      <alignment vertical="top" wrapText="1"/>
    </xf>
    <xf numFmtId="0" fontId="32" fillId="0" borderId="0" xfId="11" applyFont="1" applyBorder="1" applyAlignment="1" applyProtection="1">
      <alignment vertical="top" wrapText="1"/>
    </xf>
    <xf numFmtId="0" fontId="33" fillId="0" borderId="0" xfId="0" applyFont="1" applyProtection="1">
      <alignment vertical="center"/>
    </xf>
    <xf numFmtId="38" fontId="17" fillId="0" borderId="0" xfId="4" applyFont="1" applyAlignment="1" applyProtection="1">
      <alignment vertical="center"/>
    </xf>
    <xf numFmtId="0" fontId="22" fillId="0" borderId="0" xfId="3" applyFont="1" applyBorder="1" applyAlignment="1" applyProtection="1">
      <alignment vertical="center" wrapText="1"/>
    </xf>
    <xf numFmtId="0" fontId="22" fillId="0" borderId="0" xfId="3" applyFont="1" applyBorder="1" applyAlignment="1" applyProtection="1">
      <alignment horizontal="center" vertical="center" wrapText="1"/>
    </xf>
    <xf numFmtId="38" fontId="13" fillId="0" borderId="88" xfId="1" applyNumberFormat="1" applyFont="1" applyBorder="1" applyAlignment="1" applyProtection="1">
      <alignment horizontal="right" vertical="center"/>
      <protection locked="0"/>
    </xf>
    <xf numFmtId="38" fontId="13" fillId="0" borderId="24" xfId="1" applyNumberFormat="1" applyFont="1" applyBorder="1" applyAlignment="1" applyProtection="1">
      <alignment horizontal="center" vertical="center"/>
      <protection locked="0"/>
    </xf>
    <xf numFmtId="0" fontId="25" fillId="4" borderId="0" xfId="3" applyFont="1" applyFill="1" applyBorder="1" applyProtection="1">
      <alignment vertical="center"/>
    </xf>
    <xf numFmtId="0" fontId="38" fillId="0" borderId="0" xfId="3" applyFont="1" applyProtection="1">
      <alignment vertical="center"/>
    </xf>
    <xf numFmtId="0" fontId="13" fillId="3" borderId="120" xfId="0" applyFont="1" applyFill="1" applyBorder="1" applyAlignment="1" applyProtection="1">
      <alignment horizontal="center" vertical="center" wrapText="1"/>
    </xf>
    <xf numFmtId="178" fontId="13" fillId="3" borderId="68" xfId="3" applyNumberFormat="1" applyFont="1" applyFill="1" applyBorder="1" applyAlignment="1" applyProtection="1">
      <alignment vertical="distributed" textRotation="255" wrapText="1" justifyLastLine="1"/>
    </xf>
    <xf numFmtId="0" fontId="12" fillId="0" borderId="0" xfId="11" applyFont="1" applyBorder="1" applyAlignment="1" applyProtection="1">
      <alignment vertical="top" wrapText="1"/>
    </xf>
    <xf numFmtId="0" fontId="13" fillId="0" borderId="0" xfId="0" applyFont="1" applyFill="1" applyBorder="1" applyAlignment="1" applyProtection="1">
      <alignment horizontal="center" vertical="center" wrapText="1"/>
    </xf>
    <xf numFmtId="38" fontId="17" fillId="0" borderId="0" xfId="1" applyNumberFormat="1" applyFont="1" applyFill="1" applyBorder="1" applyAlignment="1" applyProtection="1">
      <alignment vertical="center" wrapText="1"/>
    </xf>
    <xf numFmtId="0" fontId="17" fillId="0" borderId="0" xfId="3" applyFont="1" applyFill="1" applyBorder="1" applyProtection="1">
      <alignment vertical="center"/>
    </xf>
    <xf numFmtId="0" fontId="24" fillId="0" borderId="0" xfId="3" applyFont="1" applyFill="1" applyAlignment="1" applyProtection="1">
      <alignment horizontal="left" vertical="center" wrapText="1"/>
    </xf>
    <xf numFmtId="0" fontId="36" fillId="0" borderId="0" xfId="3" applyFont="1" applyBorder="1" applyAlignment="1" applyProtection="1">
      <alignment vertical="center" wrapText="1"/>
    </xf>
    <xf numFmtId="0" fontId="17" fillId="0" borderId="0" xfId="0" applyFont="1" applyBorder="1" applyAlignment="1" applyProtection="1">
      <alignment horizontal="left" vertical="center"/>
    </xf>
    <xf numFmtId="0" fontId="13" fillId="3" borderId="108" xfId="3" applyFont="1" applyFill="1" applyBorder="1" applyAlignment="1" applyProtection="1">
      <alignment horizontal="center" vertical="center" wrapText="1"/>
    </xf>
    <xf numFmtId="38" fontId="13" fillId="0" borderId="30" xfId="1" applyFont="1" applyFill="1" applyBorder="1" applyAlignment="1" applyProtection="1">
      <alignment horizontal="center" vertical="center" wrapText="1"/>
      <protection locked="0"/>
    </xf>
    <xf numFmtId="0" fontId="13" fillId="3" borderId="105" xfId="0" applyNumberFormat="1" applyFont="1" applyFill="1" applyBorder="1" applyAlignment="1" applyProtection="1">
      <alignment horizontal="center" vertical="center" wrapText="1"/>
    </xf>
    <xf numFmtId="0" fontId="13" fillId="3" borderId="32" xfId="0" applyNumberFormat="1" applyFont="1" applyFill="1" applyBorder="1" applyAlignment="1" applyProtection="1">
      <alignment horizontal="left" vertical="center" wrapText="1"/>
    </xf>
    <xf numFmtId="0" fontId="13" fillId="3" borderId="32" xfId="0" applyNumberFormat="1" applyFont="1" applyFill="1" applyBorder="1" applyAlignment="1" applyProtection="1">
      <alignment horizontal="right" vertical="center" wrapText="1"/>
    </xf>
    <xf numFmtId="0" fontId="13" fillId="3" borderId="32" xfId="0" applyNumberFormat="1" applyFont="1" applyFill="1" applyBorder="1" applyAlignment="1" applyProtection="1">
      <alignment vertical="center" wrapText="1"/>
    </xf>
    <xf numFmtId="38" fontId="13" fillId="3" borderId="5" xfId="0" applyNumberFormat="1" applyFont="1" applyFill="1" applyBorder="1" applyAlignment="1" applyProtection="1">
      <alignment horizontal="right" vertical="center" wrapText="1"/>
    </xf>
    <xf numFmtId="38" fontId="13" fillId="3" borderId="5" xfId="0" applyNumberFormat="1" applyFont="1" applyFill="1" applyBorder="1" applyAlignment="1" applyProtection="1">
      <alignment vertical="center" wrapText="1"/>
    </xf>
    <xf numFmtId="0" fontId="13" fillId="3" borderId="26" xfId="0" applyNumberFormat="1" applyFont="1" applyFill="1" applyBorder="1" applyAlignment="1" applyProtection="1">
      <alignment horizontal="left" vertical="center" wrapText="1"/>
    </xf>
    <xf numFmtId="0" fontId="13" fillId="3" borderId="108" xfId="3" applyFont="1" applyFill="1" applyBorder="1" applyAlignment="1" applyProtection="1">
      <alignment horizontal="center" vertical="center" wrapText="1"/>
    </xf>
    <xf numFmtId="0" fontId="13" fillId="0" borderId="0" xfId="3" applyFont="1" applyFill="1" applyBorder="1" applyAlignment="1" applyProtection="1">
      <alignment horizontal="center" vertical="center" wrapText="1" shrinkToFit="1"/>
      <protection locked="0"/>
    </xf>
    <xf numFmtId="0" fontId="13" fillId="3" borderId="113" xfId="0" applyNumberFormat="1" applyFont="1" applyFill="1" applyBorder="1" applyAlignment="1" applyProtection="1">
      <alignment horizontal="center" vertical="center"/>
    </xf>
    <xf numFmtId="0" fontId="13" fillId="3" borderId="114" xfId="0" applyNumberFormat="1" applyFont="1" applyFill="1" applyBorder="1" applyAlignment="1" applyProtection="1">
      <alignment vertical="center" wrapText="1"/>
    </xf>
    <xf numFmtId="0" fontId="13" fillId="3" borderId="115" xfId="0" applyNumberFormat="1" applyFont="1" applyFill="1" applyBorder="1" applyAlignment="1" applyProtection="1">
      <alignment vertical="center" wrapText="1"/>
    </xf>
    <xf numFmtId="38" fontId="13" fillId="3" borderId="117" xfId="0" applyNumberFormat="1" applyFont="1" applyFill="1" applyBorder="1" applyAlignment="1" applyProtection="1">
      <alignment vertical="center" wrapText="1"/>
    </xf>
    <xf numFmtId="0" fontId="13" fillId="3" borderId="118" xfId="0" applyNumberFormat="1" applyFont="1" applyFill="1" applyBorder="1" applyAlignment="1" applyProtection="1">
      <alignment vertical="center" wrapText="1"/>
    </xf>
    <xf numFmtId="38" fontId="13" fillId="0" borderId="0" xfId="1" applyFont="1" applyFill="1" applyBorder="1" applyAlignment="1" applyProtection="1">
      <alignment horizontal="right" vertical="center"/>
      <protection locked="0"/>
    </xf>
    <xf numFmtId="0" fontId="13" fillId="0" borderId="0" xfId="3" applyFont="1" applyBorder="1" applyAlignment="1" applyProtection="1">
      <alignment horizontal="left" vertical="center" wrapText="1"/>
      <protection locked="0"/>
    </xf>
    <xf numFmtId="0" fontId="13" fillId="0" borderId="0" xfId="3" applyFont="1" applyBorder="1" applyAlignment="1" applyProtection="1">
      <alignment horizontal="left" vertical="center"/>
      <protection locked="0"/>
    </xf>
    <xf numFmtId="0" fontId="13" fillId="0" borderId="0" xfId="3" applyFont="1" applyFill="1" applyBorder="1" applyAlignment="1" applyProtection="1">
      <alignment horizontal="left" vertical="center"/>
      <protection locked="0"/>
    </xf>
    <xf numFmtId="38" fontId="13" fillId="0" borderId="0" xfId="1" applyFont="1" applyFill="1" applyBorder="1" applyAlignment="1" applyProtection="1">
      <alignment horizontal="left" vertical="center"/>
      <protection locked="0"/>
    </xf>
    <xf numFmtId="0" fontId="13" fillId="3" borderId="114" xfId="0" applyNumberFormat="1" applyFont="1" applyFill="1" applyBorder="1" applyAlignment="1" applyProtection="1">
      <alignment vertical="center"/>
    </xf>
    <xf numFmtId="0" fontId="13" fillId="3" borderId="108" xfId="3" applyFont="1" applyFill="1" applyBorder="1" applyAlignment="1" applyProtection="1">
      <alignment horizontal="center" vertical="center" wrapText="1"/>
    </xf>
    <xf numFmtId="178" fontId="13" fillId="3" borderId="64" xfId="3" applyNumberFormat="1" applyFont="1" applyFill="1" applyBorder="1" applyAlignment="1" applyProtection="1">
      <alignment horizontal="center" vertical="center" wrapText="1"/>
    </xf>
    <xf numFmtId="178" fontId="13" fillId="3" borderId="64" xfId="3" applyNumberFormat="1" applyFont="1" applyFill="1" applyBorder="1" applyAlignment="1" applyProtection="1">
      <alignment horizontal="center" vertical="center" wrapText="1"/>
    </xf>
    <xf numFmtId="185" fontId="13" fillId="3" borderId="9" xfId="0" applyNumberFormat="1" applyFont="1" applyFill="1" applyBorder="1" applyAlignment="1" applyProtection="1">
      <alignment horizontal="center" vertical="center" wrapText="1"/>
    </xf>
    <xf numFmtId="186" fontId="13" fillId="3" borderId="111" xfId="0" applyNumberFormat="1" applyFont="1" applyFill="1" applyBorder="1" applyAlignment="1" applyProtection="1">
      <alignment horizontal="center" vertical="center"/>
    </xf>
    <xf numFmtId="0" fontId="22" fillId="0" borderId="0" xfId="11" applyFont="1" applyBorder="1" applyAlignment="1" applyProtection="1">
      <alignment vertical="top"/>
    </xf>
    <xf numFmtId="38" fontId="13" fillId="3" borderId="117" xfId="0" applyNumberFormat="1" applyFont="1" applyFill="1" applyBorder="1" applyAlignment="1" applyProtection="1">
      <alignment horizontal="right" vertical="center"/>
    </xf>
    <xf numFmtId="178" fontId="13" fillId="3" borderId="37" xfId="3" applyNumberFormat="1" applyFont="1" applyFill="1" applyBorder="1" applyAlignment="1" applyProtection="1">
      <alignment vertical="distributed" textRotation="255" wrapText="1" justifyLastLine="1"/>
    </xf>
    <xf numFmtId="178" fontId="13" fillId="3" borderId="159" xfId="3" applyNumberFormat="1" applyFont="1" applyFill="1" applyBorder="1" applyAlignment="1" applyProtection="1">
      <alignment vertical="distributed" textRotation="255" wrapText="1" justifyLastLine="1"/>
    </xf>
    <xf numFmtId="178" fontId="11" fillId="0" borderId="83" xfId="3" applyNumberFormat="1" applyFont="1" applyBorder="1" applyAlignment="1" applyProtection="1">
      <alignment horizontal="right" vertical="center" wrapText="1"/>
      <protection locked="0"/>
    </xf>
    <xf numFmtId="178" fontId="11" fillId="0" borderId="1" xfId="3" applyNumberFormat="1" applyFont="1" applyBorder="1" applyAlignment="1" applyProtection="1">
      <alignment horizontal="center" vertical="center" wrapText="1"/>
      <protection locked="0"/>
    </xf>
    <xf numFmtId="178" fontId="11" fillId="0" borderId="1" xfId="3" applyNumberFormat="1" applyFont="1" applyBorder="1" applyAlignment="1" applyProtection="1">
      <alignment horizontal="right" vertical="center" wrapText="1"/>
      <protection locked="0"/>
    </xf>
    <xf numFmtId="178" fontId="11" fillId="0" borderId="154" xfId="3" applyNumberFormat="1" applyFont="1" applyBorder="1" applyAlignment="1" applyProtection="1">
      <alignment horizontal="right" vertical="center" wrapText="1"/>
      <protection locked="0"/>
    </xf>
    <xf numFmtId="178" fontId="11" fillId="0" borderId="105" xfId="3" applyNumberFormat="1" applyFont="1" applyBorder="1" applyAlignment="1" applyProtection="1">
      <alignment horizontal="center" vertical="center" wrapText="1"/>
      <protection locked="0"/>
    </xf>
    <xf numFmtId="178" fontId="11" fillId="0" borderId="105" xfId="3" applyNumberFormat="1" applyFont="1" applyBorder="1" applyAlignment="1" applyProtection="1">
      <alignment horizontal="right" vertical="center" wrapText="1"/>
      <protection locked="0"/>
    </xf>
    <xf numFmtId="178" fontId="11" fillId="0" borderId="149" xfId="3" applyNumberFormat="1" applyFont="1" applyBorder="1" applyAlignment="1" applyProtection="1">
      <alignment horizontal="right" vertical="center" wrapText="1"/>
      <protection locked="0"/>
    </xf>
    <xf numFmtId="178" fontId="11" fillId="0" borderId="104" xfId="3" applyNumberFormat="1" applyFont="1" applyBorder="1" applyAlignment="1" applyProtection="1">
      <alignment horizontal="right" vertical="center" wrapText="1"/>
      <protection locked="0"/>
    </xf>
    <xf numFmtId="0" fontId="51" fillId="0" borderId="0" xfId="3" applyFont="1" applyAlignment="1">
      <alignment vertical="center"/>
    </xf>
    <xf numFmtId="0" fontId="51" fillId="0" borderId="0" xfId="3" applyFont="1" applyBorder="1" applyAlignment="1">
      <alignment vertical="center"/>
    </xf>
    <xf numFmtId="0" fontId="51" fillId="2" borderId="183" xfId="3" applyFont="1" applyFill="1" applyBorder="1" applyAlignment="1">
      <alignment horizontal="centerContinuous" vertical="center"/>
    </xf>
    <xf numFmtId="0" fontId="51" fillId="2" borderId="182" xfId="3" applyFont="1" applyFill="1" applyBorder="1" applyAlignment="1">
      <alignment horizontal="centerContinuous" vertical="center"/>
    </xf>
    <xf numFmtId="0" fontId="51" fillId="2" borderId="181" xfId="3" applyFont="1" applyFill="1" applyBorder="1" applyAlignment="1">
      <alignment horizontal="centerContinuous" vertical="center"/>
    </xf>
    <xf numFmtId="0" fontId="51" fillId="3" borderId="179" xfId="3" applyFont="1" applyFill="1" applyBorder="1" applyAlignment="1">
      <alignment horizontal="centerContinuous" vertical="center"/>
    </xf>
    <xf numFmtId="0" fontId="51" fillId="3" borderId="177" xfId="3" applyFont="1" applyFill="1" applyBorder="1" applyAlignment="1">
      <alignment horizontal="centerContinuous" vertical="center"/>
    </xf>
    <xf numFmtId="0" fontId="51" fillId="3" borderId="178" xfId="3" applyFont="1" applyFill="1" applyBorder="1" applyAlignment="1">
      <alignment horizontal="centerContinuous" vertical="center"/>
    </xf>
    <xf numFmtId="0" fontId="51" fillId="0" borderId="180" xfId="3" applyFont="1" applyBorder="1" applyAlignment="1">
      <alignment vertical="center"/>
    </xf>
    <xf numFmtId="0" fontId="51" fillId="0" borderId="177" xfId="3" applyFont="1" applyBorder="1" applyAlignment="1">
      <alignment vertical="center"/>
    </xf>
    <xf numFmtId="0" fontId="51" fillId="0" borderId="176" xfId="3" applyFont="1" applyBorder="1" applyAlignment="1">
      <alignment vertical="center"/>
    </xf>
    <xf numFmtId="0" fontId="51" fillId="4" borderId="177" xfId="3" applyFont="1" applyFill="1" applyBorder="1" applyAlignment="1">
      <alignment vertical="center"/>
    </xf>
    <xf numFmtId="0" fontId="51" fillId="4" borderId="176" xfId="3" applyFont="1" applyFill="1" applyBorder="1" applyAlignment="1">
      <alignment vertical="center"/>
    </xf>
    <xf numFmtId="0" fontId="51" fillId="3" borderId="175" xfId="3" applyFont="1" applyFill="1" applyBorder="1" applyAlignment="1">
      <alignment horizontal="centerContinuous" vertical="center"/>
    </xf>
    <xf numFmtId="0" fontId="51" fillId="3" borderId="173" xfId="3" applyFont="1" applyFill="1" applyBorder="1" applyAlignment="1">
      <alignment horizontal="centerContinuous" vertical="center"/>
    </xf>
    <xf numFmtId="0" fontId="51" fillId="3" borderId="174" xfId="3" applyFont="1" applyFill="1" applyBorder="1" applyAlignment="1">
      <alignment horizontal="centerContinuous" vertical="center"/>
    </xf>
    <xf numFmtId="0" fontId="51" fillId="0" borderId="173" xfId="3" applyFont="1" applyBorder="1" applyAlignment="1">
      <alignment vertical="center"/>
    </xf>
    <xf numFmtId="0" fontId="51" fillId="0" borderId="172" xfId="3" applyFont="1" applyBorder="1" applyAlignment="1">
      <alignment vertical="center"/>
    </xf>
    <xf numFmtId="0" fontId="51" fillId="0" borderId="0" xfId="3" applyFont="1" applyFill="1" applyBorder="1" applyAlignment="1">
      <alignment horizontal="center" vertical="center"/>
    </xf>
    <xf numFmtId="0" fontId="51" fillId="0" borderId="0" xfId="3" applyFont="1" applyBorder="1" applyAlignment="1">
      <alignment horizontal="center" vertical="center"/>
    </xf>
    <xf numFmtId="0" fontId="51" fillId="0" borderId="0" xfId="3" applyFont="1" applyAlignment="1" applyProtection="1">
      <alignment vertical="center"/>
    </xf>
    <xf numFmtId="0" fontId="51" fillId="0" borderId="0" xfId="3" applyFont="1" applyAlignment="1" applyProtection="1">
      <alignment vertical="center" wrapText="1"/>
    </xf>
    <xf numFmtId="0" fontId="51" fillId="0" borderId="0" xfId="3" applyFont="1" applyBorder="1" applyAlignment="1" applyProtection="1">
      <alignment vertical="center"/>
    </xf>
    <xf numFmtId="0" fontId="51" fillId="0" borderId="0" xfId="3" applyFont="1" applyAlignment="1" applyProtection="1">
      <alignment horizontal="left" vertical="center"/>
    </xf>
    <xf numFmtId="0" fontId="52" fillId="0" borderId="0" xfId="3" applyFont="1" applyAlignment="1">
      <alignment vertical="center"/>
    </xf>
    <xf numFmtId="0" fontId="52" fillId="0" borderId="0" xfId="3" applyFont="1" applyAlignment="1" applyProtection="1">
      <alignment vertical="center"/>
    </xf>
    <xf numFmtId="0" fontId="52" fillId="0" borderId="0" xfId="3" applyFont="1" applyAlignment="1" applyProtection="1">
      <alignment horizontal="left" vertical="center"/>
    </xf>
    <xf numFmtId="0" fontId="51" fillId="0" borderId="0" xfId="3" applyFont="1" applyFill="1" applyBorder="1" applyAlignment="1" applyProtection="1">
      <alignment vertical="center"/>
      <protection locked="0"/>
    </xf>
    <xf numFmtId="0" fontId="53" fillId="0" borderId="0" xfId="3" applyFont="1" applyAlignment="1" applyProtection="1">
      <alignment vertical="center"/>
    </xf>
    <xf numFmtId="0" fontId="51" fillId="0" borderId="2" xfId="3" applyFont="1" applyFill="1" applyBorder="1" applyAlignment="1" applyProtection="1">
      <alignment vertical="center"/>
      <protection locked="0"/>
    </xf>
    <xf numFmtId="0" fontId="51" fillId="8" borderId="2" xfId="3" applyFont="1" applyFill="1" applyBorder="1" applyAlignment="1" applyProtection="1">
      <alignment vertical="center"/>
      <protection locked="0"/>
    </xf>
    <xf numFmtId="0" fontId="51" fillId="8" borderId="2" xfId="3" applyFont="1" applyFill="1" applyBorder="1" applyAlignment="1">
      <alignment vertical="center"/>
    </xf>
    <xf numFmtId="0" fontId="51" fillId="0" borderId="83" xfId="3" applyFont="1" applyFill="1" applyBorder="1" applyAlignment="1" applyProtection="1">
      <alignment vertical="center"/>
      <protection locked="0"/>
    </xf>
    <xf numFmtId="0" fontId="51" fillId="8" borderId="3" xfId="3" applyFont="1" applyFill="1" applyBorder="1" applyAlignment="1" applyProtection="1">
      <alignment vertical="center"/>
      <protection locked="0"/>
    </xf>
    <xf numFmtId="0" fontId="51" fillId="0" borderId="0" xfId="3" applyFont="1" applyFill="1" applyBorder="1" applyAlignment="1" applyProtection="1">
      <alignment vertical="center"/>
    </xf>
    <xf numFmtId="0" fontId="51" fillId="0" borderId="43" xfId="3" applyFont="1" applyFill="1" applyBorder="1" applyAlignment="1" applyProtection="1">
      <alignment vertical="center"/>
      <protection locked="0"/>
    </xf>
    <xf numFmtId="0" fontId="51" fillId="8" borderId="40" xfId="3" applyFont="1" applyFill="1" applyBorder="1" applyAlignment="1" applyProtection="1">
      <alignment vertical="center"/>
      <protection locked="0"/>
    </xf>
    <xf numFmtId="0" fontId="51" fillId="8" borderId="40" xfId="3" applyFont="1" applyFill="1" applyBorder="1" applyAlignment="1">
      <alignment vertical="center"/>
    </xf>
    <xf numFmtId="0" fontId="51" fillId="0" borderId="85" xfId="3" applyFont="1" applyFill="1" applyBorder="1" applyAlignment="1" applyProtection="1">
      <alignment vertical="center"/>
      <protection locked="0"/>
    </xf>
    <xf numFmtId="0" fontId="51" fillId="8" borderId="41" xfId="3" applyFont="1" applyFill="1" applyBorder="1" applyAlignment="1" applyProtection="1">
      <alignment vertical="center"/>
      <protection locked="0"/>
    </xf>
    <xf numFmtId="0" fontId="51" fillId="0" borderId="5" xfId="3" applyFont="1" applyFill="1" applyBorder="1" applyAlignment="1" applyProtection="1">
      <alignment vertical="center"/>
      <protection locked="0"/>
    </xf>
    <xf numFmtId="0" fontId="51" fillId="8" borderId="5" xfId="3" applyFont="1" applyFill="1" applyBorder="1" applyAlignment="1" applyProtection="1">
      <alignment vertical="center"/>
      <protection locked="0"/>
    </xf>
    <xf numFmtId="0" fontId="51" fillId="8" borderId="5" xfId="3" applyFont="1" applyFill="1" applyBorder="1" applyAlignment="1">
      <alignment vertical="center"/>
    </xf>
    <xf numFmtId="0" fontId="51" fillId="0" borderId="69" xfId="3" applyFont="1" applyFill="1" applyBorder="1" applyAlignment="1" applyProtection="1">
      <alignment vertical="center"/>
      <protection locked="0"/>
    </xf>
    <xf numFmtId="0" fontId="51" fillId="8" borderId="6" xfId="3" applyFont="1" applyFill="1" applyBorder="1" applyAlignment="1" applyProtection="1">
      <alignment vertical="center"/>
    </xf>
    <xf numFmtId="0" fontId="52" fillId="0" borderId="0" xfId="3" applyFont="1" applyBorder="1" applyAlignment="1">
      <alignment vertical="center"/>
    </xf>
    <xf numFmtId="0" fontId="51" fillId="8" borderId="3" xfId="3" applyFont="1" applyFill="1" applyBorder="1" applyAlignment="1" applyProtection="1">
      <alignment horizontal="right"/>
    </xf>
    <xf numFmtId="0" fontId="51" fillId="8" borderId="168" xfId="3" applyFont="1" applyFill="1" applyBorder="1" applyAlignment="1" applyProtection="1">
      <alignment horizontal="right"/>
    </xf>
    <xf numFmtId="0" fontId="51" fillId="8" borderId="6" xfId="3" applyFont="1" applyFill="1" applyBorder="1" applyAlignment="1" applyProtection="1">
      <alignment horizontal="right"/>
    </xf>
    <xf numFmtId="0" fontId="52" fillId="0" borderId="0" xfId="3" applyFont="1" applyBorder="1" applyAlignment="1" applyProtection="1">
      <alignment vertical="center"/>
    </xf>
    <xf numFmtId="182" fontId="2" fillId="0" borderId="0" xfId="8" applyFont="1" applyProtection="1">
      <alignment vertical="center"/>
    </xf>
    <xf numFmtId="182" fontId="55" fillId="0" borderId="5" xfId="8" applyFont="1" applyBorder="1" applyProtection="1">
      <alignment vertical="center"/>
    </xf>
    <xf numFmtId="182" fontId="55" fillId="0" borderId="0" xfId="8" applyFont="1" applyProtection="1">
      <alignment vertical="center"/>
    </xf>
    <xf numFmtId="182" fontId="55" fillId="0" borderId="7" xfId="8" applyFont="1" applyFill="1" applyBorder="1" applyAlignment="1" applyProtection="1">
      <alignment horizontal="center" vertical="center" shrinkToFit="1"/>
      <protection locked="0"/>
    </xf>
    <xf numFmtId="49" fontId="55" fillId="0" borderId="1" xfId="8" applyNumberFormat="1" applyFont="1" applyFill="1" applyBorder="1" applyAlignment="1" applyProtection="1">
      <alignment horizontal="center" vertical="center" wrapText="1"/>
    </xf>
    <xf numFmtId="49" fontId="55" fillId="0" borderId="9" xfId="8" applyNumberFormat="1" applyFont="1" applyFill="1" applyBorder="1" applyAlignment="1" applyProtection="1">
      <alignment horizontal="center" vertical="center" wrapText="1"/>
    </xf>
    <xf numFmtId="49" fontId="55" fillId="0" borderId="4" xfId="8" applyNumberFormat="1" applyFont="1" applyFill="1" applyBorder="1" applyAlignment="1" applyProtection="1">
      <alignment horizontal="center" vertical="center" wrapText="1"/>
    </xf>
    <xf numFmtId="182" fontId="55" fillId="0" borderId="24" xfId="8" applyFont="1" applyFill="1" applyBorder="1" applyAlignment="1" applyProtection="1">
      <alignment horizontal="center" vertical="center" shrinkToFit="1"/>
      <protection locked="0"/>
    </xf>
    <xf numFmtId="182" fontId="55" fillId="0" borderId="0" xfId="8" applyFont="1" applyBorder="1" applyProtection="1">
      <alignment vertical="center"/>
    </xf>
    <xf numFmtId="182" fontId="55" fillId="0" borderId="2" xfId="8" applyFont="1" applyFill="1" applyBorder="1" applyProtection="1">
      <alignment vertical="center"/>
    </xf>
    <xf numFmtId="183" fontId="55" fillId="0" borderId="0" xfId="8" applyNumberFormat="1" applyFont="1" applyBorder="1" applyAlignment="1" applyProtection="1">
      <alignment horizontal="left" vertical="center"/>
      <protection locked="0"/>
    </xf>
    <xf numFmtId="182" fontId="55" fillId="0" borderId="5" xfId="8" applyFont="1" applyBorder="1" applyProtection="1">
      <alignment vertical="center"/>
      <protection locked="0"/>
    </xf>
    <xf numFmtId="0" fontId="59" fillId="0" borderId="0" xfId="0" applyFont="1" applyProtection="1">
      <alignment vertical="center"/>
    </xf>
    <xf numFmtId="0" fontId="60" fillId="6" borderId="0" xfId="6" applyFont="1" applyFill="1" applyBorder="1" applyAlignment="1" applyProtection="1">
      <alignment horizontal="center" vertical="center"/>
    </xf>
    <xf numFmtId="0" fontId="60" fillId="0" borderId="0" xfId="0" applyFont="1" applyAlignment="1" applyProtection="1">
      <alignment vertical="center"/>
    </xf>
    <xf numFmtId="0" fontId="59" fillId="0" borderId="0" xfId="6" applyNumberFormat="1" applyFont="1" applyBorder="1" applyAlignment="1" applyProtection="1">
      <alignment horizontal="left" vertical="center"/>
    </xf>
    <xf numFmtId="0" fontId="59" fillId="0" borderId="0" xfId="6" applyNumberFormat="1" applyFont="1" applyFill="1" applyBorder="1" applyAlignment="1" applyProtection="1">
      <alignment horizontal="left" vertical="center"/>
    </xf>
    <xf numFmtId="49" fontId="59" fillId="0" borderId="0" xfId="6" applyNumberFormat="1" applyFont="1" applyBorder="1" applyAlignment="1" applyProtection="1">
      <alignment horizontal="left" vertical="center"/>
    </xf>
    <xf numFmtId="0" fontId="62" fillId="3" borderId="25" xfId="0" applyFont="1" applyFill="1" applyBorder="1" applyAlignment="1" applyProtection="1">
      <alignment horizontal="center" vertical="center"/>
    </xf>
    <xf numFmtId="0" fontId="62" fillId="3" borderId="150" xfId="0" applyFont="1" applyFill="1" applyBorder="1" applyAlignment="1" applyProtection="1">
      <alignment horizontal="center" vertical="center"/>
    </xf>
    <xf numFmtId="0" fontId="62" fillId="3" borderId="42" xfId="0" applyFont="1" applyFill="1" applyBorder="1" applyAlignment="1" applyProtection="1">
      <alignment horizontal="center" vertical="center"/>
    </xf>
    <xf numFmtId="0" fontId="62" fillId="0" borderId="1" xfId="0" applyFont="1" applyBorder="1" applyAlignment="1" applyProtection="1">
      <alignment vertical="center" wrapText="1"/>
    </xf>
    <xf numFmtId="0" fontId="59" fillId="0" borderId="0" xfId="6" applyFont="1" applyBorder="1" applyProtection="1"/>
    <xf numFmtId="0" fontId="60" fillId="0" borderId="0" xfId="6" applyFont="1" applyBorder="1" applyAlignment="1" applyProtection="1">
      <alignment horizontal="center" vertical="center"/>
    </xf>
    <xf numFmtId="49" fontId="59" fillId="0" borderId="0" xfId="6" applyNumberFormat="1" applyFont="1" applyBorder="1" applyAlignment="1" applyProtection="1">
      <alignment horizontal="center" vertical="center"/>
    </xf>
    <xf numFmtId="0" fontId="62" fillId="3" borderId="7" xfId="0" applyFont="1" applyFill="1" applyBorder="1" applyAlignment="1" applyProtection="1">
      <alignment horizontal="center" vertical="center" wrapText="1"/>
    </xf>
    <xf numFmtId="0" fontId="62" fillId="3" borderId="7" xfId="0" applyFont="1" applyFill="1" applyBorder="1" applyAlignment="1" applyProtection="1">
      <alignment horizontal="center" vertical="center"/>
    </xf>
    <xf numFmtId="0" fontId="62" fillId="0" borderId="3" xfId="0" applyFont="1" applyBorder="1" applyAlignment="1" applyProtection="1">
      <alignment vertical="center"/>
    </xf>
    <xf numFmtId="0" fontId="65" fillId="0" borderId="151" xfId="0" applyFont="1" applyBorder="1" applyAlignment="1" applyProtection="1">
      <alignment horizontal="left" vertical="center"/>
    </xf>
    <xf numFmtId="0" fontId="61" fillId="0" borderId="0" xfId="0" applyFont="1" applyProtection="1">
      <alignment vertical="center"/>
    </xf>
    <xf numFmtId="0" fontId="62" fillId="0" borderId="23" xfId="0" applyFont="1" applyBorder="1" applyAlignment="1" applyProtection="1">
      <alignment horizontal="center" vertical="center"/>
    </xf>
    <xf numFmtId="38" fontId="59" fillId="0" borderId="23" xfId="1" applyFont="1" applyBorder="1" applyAlignment="1" applyProtection="1">
      <alignment horizontal="right" vertical="center" shrinkToFit="1"/>
      <protection locked="0"/>
    </xf>
    <xf numFmtId="0" fontId="62" fillId="0" borderId="24" xfId="0" applyFont="1" applyBorder="1" applyAlignment="1" applyProtection="1">
      <alignment horizontal="left" vertical="center"/>
    </xf>
    <xf numFmtId="0" fontId="61" fillId="0" borderId="0" xfId="0" applyFont="1" applyAlignment="1" applyProtection="1">
      <alignment vertical="center"/>
    </xf>
    <xf numFmtId="0" fontId="62" fillId="4" borderId="25" xfId="0" applyFont="1" applyFill="1" applyBorder="1" applyAlignment="1" applyProtection="1">
      <alignment horizontal="center" vertical="center"/>
    </xf>
    <xf numFmtId="0" fontId="62" fillId="4" borderId="42" xfId="0" applyFont="1" applyFill="1" applyBorder="1" applyAlignment="1" applyProtection="1">
      <alignment horizontal="center" vertical="center"/>
    </xf>
    <xf numFmtId="0" fontId="62" fillId="3" borderId="100" xfId="0" applyFont="1" applyFill="1" applyBorder="1" applyAlignment="1" applyProtection="1">
      <alignment horizontal="center" vertical="center"/>
    </xf>
    <xf numFmtId="0" fontId="62" fillId="0" borderId="38" xfId="0" applyFont="1" applyBorder="1" applyAlignment="1" applyProtection="1">
      <alignment vertical="center"/>
    </xf>
    <xf numFmtId="0" fontId="62" fillId="0" borderId="151" xfId="0" applyFont="1" applyBorder="1" applyAlignment="1" applyProtection="1">
      <alignment vertical="center"/>
    </xf>
    <xf numFmtId="0" fontId="62" fillId="3" borderId="25" xfId="0" applyFont="1" applyFill="1" applyBorder="1" applyAlignment="1" applyProtection="1">
      <alignment horizontal="center" vertical="center" wrapText="1"/>
    </xf>
    <xf numFmtId="38" fontId="62" fillId="0" borderId="3" xfId="1" applyFont="1" applyFill="1" applyBorder="1" applyAlignment="1" applyProtection="1">
      <alignment horizontal="left" vertical="center"/>
    </xf>
    <xf numFmtId="0" fontId="62" fillId="0" borderId="3" xfId="0" applyFont="1" applyFill="1" applyBorder="1" applyAlignment="1" applyProtection="1">
      <alignment vertical="center"/>
    </xf>
    <xf numFmtId="0" fontId="62" fillId="3" borderId="42" xfId="0" applyFont="1" applyFill="1" applyBorder="1" applyAlignment="1" applyProtection="1">
      <alignment horizontal="center" vertical="center" wrapText="1"/>
    </xf>
    <xf numFmtId="38" fontId="62" fillId="0" borderId="151" xfId="1" applyFont="1" applyBorder="1" applyAlignment="1" applyProtection="1">
      <alignment horizontal="left" vertical="center"/>
    </xf>
    <xf numFmtId="0" fontId="62" fillId="0" borderId="24" xfId="0" applyFont="1" applyBorder="1" applyAlignment="1" applyProtection="1">
      <alignment vertical="center"/>
    </xf>
    <xf numFmtId="38" fontId="62" fillId="0" borderId="24" xfId="1" applyFont="1" applyBorder="1" applyAlignment="1" applyProtection="1">
      <alignment horizontal="left" vertical="center"/>
    </xf>
    <xf numFmtId="0" fontId="62" fillId="0" borderId="2" xfId="0" applyFont="1" applyBorder="1" applyAlignment="1" applyProtection="1">
      <alignment vertical="center"/>
    </xf>
    <xf numFmtId="0" fontId="66" fillId="0" borderId="0" xfId="0" applyFont="1" applyAlignment="1" applyProtection="1">
      <alignment vertical="center"/>
    </xf>
    <xf numFmtId="0" fontId="67" fillId="0" borderId="0" xfId="0" applyFont="1" applyAlignment="1" applyProtection="1">
      <alignment vertical="center"/>
    </xf>
    <xf numFmtId="38" fontId="62" fillId="0" borderId="105" xfId="0" applyNumberFormat="1" applyFont="1" applyFill="1" applyBorder="1" applyAlignment="1" applyProtection="1">
      <alignment vertical="center"/>
    </xf>
    <xf numFmtId="0" fontId="62" fillId="0" borderId="24" xfId="0" applyFont="1" applyFill="1" applyBorder="1" applyAlignment="1" applyProtection="1">
      <alignment horizontal="center" vertical="center"/>
    </xf>
    <xf numFmtId="0" fontId="62" fillId="0" borderId="24" xfId="0" applyFont="1" applyBorder="1" applyAlignment="1" applyProtection="1">
      <alignment horizontal="center" vertical="center"/>
    </xf>
    <xf numFmtId="0" fontId="59" fillId="0" borderId="0" xfId="6" applyFont="1" applyBorder="1" applyAlignment="1" applyProtection="1"/>
    <xf numFmtId="0" fontId="59" fillId="0" borderId="0" xfId="6" applyFont="1" applyBorder="1" applyAlignment="1" applyProtection="1">
      <alignment vertical="center"/>
    </xf>
    <xf numFmtId="0" fontId="59" fillId="0" borderId="0" xfId="6" applyFont="1" applyBorder="1" applyAlignment="1" applyProtection="1">
      <alignment horizontal="left" vertical="center" wrapText="1"/>
    </xf>
    <xf numFmtId="0" fontId="46" fillId="0" borderId="0" xfId="0" applyFont="1" applyAlignment="1" applyProtection="1">
      <alignment horizontal="left" vertical="center"/>
    </xf>
    <xf numFmtId="0" fontId="68" fillId="0" borderId="0" xfId="0" applyFont="1" applyAlignment="1" applyProtection="1">
      <alignment horizontal="left" vertical="center"/>
    </xf>
    <xf numFmtId="0" fontId="57" fillId="0" borderId="0" xfId="0" applyFont="1" applyAlignment="1" applyProtection="1">
      <alignment horizontal="left" vertical="center"/>
    </xf>
    <xf numFmtId="0" fontId="33" fillId="3" borderId="0" xfId="0" applyFont="1" applyFill="1" applyAlignment="1" applyProtection="1">
      <alignment horizontal="center" vertical="center" wrapText="1"/>
    </xf>
    <xf numFmtId="0" fontId="33" fillId="3" borderId="0" xfId="0" applyFont="1" applyFill="1" applyAlignment="1" applyProtection="1">
      <alignment horizontal="center" vertical="center"/>
    </xf>
    <xf numFmtId="0" fontId="2" fillId="0" borderId="7" xfId="0" applyFont="1" applyBorder="1" applyAlignment="1" applyProtection="1">
      <alignment horizontal="center" vertical="center" wrapText="1"/>
      <protection locked="0"/>
    </xf>
    <xf numFmtId="0" fontId="2" fillId="0" borderId="0" xfId="0" applyFont="1" applyAlignment="1" applyProtection="1">
      <alignment vertical="center" wrapText="1"/>
      <protection locked="0"/>
    </xf>
    <xf numFmtId="181" fontId="2" fillId="0" borderId="0" xfId="1" applyNumberFormat="1" applyFont="1" applyAlignment="1" applyProtection="1">
      <alignment horizontal="right" vertical="center" wrapText="1"/>
      <protection locked="0"/>
    </xf>
    <xf numFmtId="0" fontId="2" fillId="0" borderId="0" xfId="0" applyFont="1" applyAlignment="1" applyProtection="1">
      <alignment horizontal="center" vertical="center" wrapText="1"/>
      <protection locked="0"/>
    </xf>
    <xf numFmtId="0" fontId="57" fillId="0" borderId="0" xfId="0" applyFont="1" applyAlignment="1" applyProtection="1">
      <alignment horizontal="left"/>
    </xf>
    <xf numFmtId="0" fontId="2" fillId="0" borderId="0" xfId="0" applyFont="1" applyAlignment="1" applyProtection="1">
      <alignment vertical="center"/>
    </xf>
    <xf numFmtId="0" fontId="33" fillId="3" borderId="25" xfId="0" applyFont="1" applyFill="1" applyBorder="1" applyAlignment="1" applyProtection="1">
      <alignment horizontal="center" vertical="center" wrapText="1"/>
    </xf>
    <xf numFmtId="0" fontId="33" fillId="3" borderId="7" xfId="0" applyFont="1" applyFill="1" applyBorder="1" applyAlignment="1" applyProtection="1">
      <alignment horizontal="center" vertical="center"/>
    </xf>
    <xf numFmtId="0" fontId="2" fillId="0" borderId="7" xfId="0" applyFont="1" applyBorder="1" applyAlignment="1" applyProtection="1">
      <alignment horizontal="center" vertical="center"/>
      <protection locked="0"/>
    </xf>
    <xf numFmtId="0" fontId="2" fillId="0" borderId="2" xfId="0" applyFont="1" applyBorder="1" applyAlignment="1" applyProtection="1">
      <alignment vertical="center"/>
    </xf>
    <xf numFmtId="0" fontId="46" fillId="0" borderId="0" xfId="0" applyFont="1" applyFill="1" applyAlignment="1" applyProtection="1">
      <alignment horizontal="left" vertical="center"/>
    </xf>
    <xf numFmtId="0" fontId="68" fillId="0" borderId="0" xfId="0" applyFont="1" applyFill="1" applyAlignment="1" applyProtection="1">
      <alignment horizontal="left" vertical="center"/>
    </xf>
    <xf numFmtId="0" fontId="33" fillId="3" borderId="7" xfId="0" applyFont="1" applyFill="1" applyBorder="1" applyAlignment="1" applyProtection="1">
      <alignment horizontal="center" vertical="center" wrapText="1"/>
    </xf>
    <xf numFmtId="0" fontId="2" fillId="0" borderId="7" xfId="0" applyFont="1" applyBorder="1" applyAlignment="1" applyProtection="1">
      <alignment horizontal="left" vertical="center" wrapText="1"/>
      <protection locked="0"/>
    </xf>
    <xf numFmtId="0" fontId="46" fillId="0" borderId="0" xfId="0" applyFont="1" applyAlignment="1" applyProtection="1">
      <alignment vertical="center"/>
    </xf>
    <xf numFmtId="0" fontId="54" fillId="0" borderId="0" xfId="0" applyFont="1" applyAlignment="1" applyProtection="1">
      <alignment vertical="center"/>
    </xf>
    <xf numFmtId="0" fontId="2" fillId="0" borderId="0" xfId="0" applyFont="1" applyProtection="1">
      <alignment vertical="center"/>
    </xf>
    <xf numFmtId="0" fontId="2" fillId="0" borderId="0" xfId="0" applyFont="1" applyFill="1" applyProtection="1">
      <alignment vertical="center"/>
    </xf>
    <xf numFmtId="0" fontId="33" fillId="3" borderId="11" xfId="0" applyFont="1" applyFill="1" applyBorder="1" applyAlignment="1" applyProtection="1">
      <alignment horizontal="center" vertical="center"/>
    </xf>
    <xf numFmtId="0" fontId="33" fillId="3" borderId="12" xfId="0" applyFont="1" applyFill="1" applyBorder="1" applyAlignment="1" applyProtection="1">
      <alignment horizontal="center" vertical="center"/>
    </xf>
    <xf numFmtId="0" fontId="33" fillId="3" borderId="12" xfId="0" applyFont="1" applyFill="1" applyBorder="1" applyAlignment="1" applyProtection="1">
      <alignment horizontal="center" vertical="center" wrapText="1"/>
    </xf>
    <xf numFmtId="0" fontId="33" fillId="3" borderId="13" xfId="0" applyFont="1" applyFill="1" applyBorder="1" applyAlignment="1" applyProtection="1">
      <alignment horizontal="center" vertical="center"/>
    </xf>
    <xf numFmtId="0" fontId="2" fillId="0" borderId="0" xfId="3" applyFont="1" applyProtection="1">
      <alignment vertical="center"/>
    </xf>
    <xf numFmtId="0" fontId="2" fillId="0" borderId="15"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protection locked="0"/>
    </xf>
    <xf numFmtId="38" fontId="2" fillId="0" borderId="15" xfId="1" applyFont="1" applyBorder="1" applyAlignment="1" applyProtection="1">
      <alignment horizontal="right" vertical="center"/>
      <protection locked="0"/>
    </xf>
    <xf numFmtId="0" fontId="2" fillId="3" borderId="17" xfId="0" applyFont="1" applyFill="1" applyBorder="1" applyAlignment="1" applyProtection="1">
      <alignment horizontal="center" vertical="center"/>
    </xf>
    <xf numFmtId="0" fontId="33" fillId="0" borderId="18" xfId="0" applyFont="1" applyBorder="1" applyAlignment="1" applyProtection="1">
      <alignment horizontal="center" vertical="center"/>
    </xf>
    <xf numFmtId="0" fontId="2" fillId="3" borderId="18" xfId="0" applyFont="1" applyFill="1" applyBorder="1" applyAlignment="1" applyProtection="1">
      <alignment horizontal="center" vertical="center"/>
    </xf>
    <xf numFmtId="38" fontId="2" fillId="0" borderId="18" xfId="1" applyFont="1" applyBorder="1" applyAlignment="1" applyProtection="1">
      <alignment horizontal="right" vertical="center"/>
      <protection locked="0"/>
    </xf>
    <xf numFmtId="0" fontId="2" fillId="0" borderId="0" xfId="0" applyFont="1" applyAlignment="1" applyProtection="1">
      <alignment vertical="center" wrapText="1"/>
    </xf>
    <xf numFmtId="0" fontId="2" fillId="3" borderId="7" xfId="0" applyFont="1" applyFill="1" applyBorder="1" applyAlignment="1" applyProtection="1">
      <alignment horizontal="center" vertical="center"/>
    </xf>
    <xf numFmtId="0" fontId="2" fillId="0" borderId="7" xfId="0" applyFont="1" applyFill="1" applyBorder="1" applyAlignment="1" applyProtection="1">
      <alignment horizontal="center" vertical="center" wrapText="1"/>
      <protection locked="0"/>
    </xf>
    <xf numFmtId="184" fontId="2" fillId="0" borderId="7" xfId="0" applyNumberFormat="1" applyFont="1" applyFill="1" applyBorder="1" applyAlignment="1" applyProtection="1">
      <alignment vertical="center"/>
      <protection locked="0"/>
    </xf>
    <xf numFmtId="0" fontId="46" fillId="0" borderId="0" xfId="11" applyFont="1" applyBorder="1" applyAlignment="1" applyProtection="1">
      <alignment vertical="top"/>
    </xf>
    <xf numFmtId="0" fontId="54" fillId="0" borderId="0" xfId="11" applyFont="1" applyBorder="1" applyAlignment="1" applyProtection="1">
      <alignment vertical="top"/>
    </xf>
    <xf numFmtId="182" fontId="76" fillId="0" borderId="0" xfId="7" applyFont="1" applyFill="1" applyBorder="1" applyAlignment="1" applyProtection="1">
      <alignment horizontal="right" vertical="center"/>
    </xf>
    <xf numFmtId="0" fontId="77" fillId="0" borderId="0" xfId="0" applyFont="1" applyFill="1" applyProtection="1">
      <alignment vertical="center"/>
    </xf>
    <xf numFmtId="0" fontId="46" fillId="0" borderId="0" xfId="11" applyFont="1" applyProtection="1">
      <alignment vertical="center"/>
    </xf>
    <xf numFmtId="0" fontId="78" fillId="0" borderId="0" xfId="0" applyFont="1" applyFill="1" applyProtection="1">
      <alignment vertical="center"/>
    </xf>
    <xf numFmtId="0" fontId="78" fillId="0" borderId="0" xfId="0" applyFont="1" applyProtection="1">
      <alignment vertical="center"/>
    </xf>
    <xf numFmtId="0" fontId="54" fillId="0" borderId="0" xfId="11" applyFont="1" applyProtection="1">
      <alignment vertical="center"/>
    </xf>
    <xf numFmtId="0" fontId="33" fillId="0" borderId="0" xfId="3" applyFont="1" applyFill="1" applyBorder="1" applyAlignment="1">
      <alignment vertical="center"/>
    </xf>
    <xf numFmtId="0" fontId="80" fillId="0" borderId="0" xfId="0" applyFont="1">
      <alignment vertical="center"/>
    </xf>
    <xf numFmtId="0" fontId="2" fillId="0" borderId="40" xfId="11" applyFont="1" applyBorder="1" applyAlignment="1" applyProtection="1">
      <alignment horizontal="center" vertical="center" wrapText="1"/>
    </xf>
    <xf numFmtId="0" fontId="2" fillId="0" borderId="41" xfId="11" applyFont="1" applyBorder="1" applyAlignment="1" applyProtection="1">
      <alignment horizontal="center" vertical="center" wrapText="1"/>
    </xf>
    <xf numFmtId="0" fontId="82" fillId="0" borderId="0" xfId="0" applyFont="1" applyFill="1" applyProtection="1">
      <alignment vertical="center"/>
    </xf>
    <xf numFmtId="0" fontId="2" fillId="0" borderId="0" xfId="0" applyFont="1" applyBorder="1" applyProtection="1">
      <alignment vertical="center"/>
    </xf>
    <xf numFmtId="0" fontId="46" fillId="0" borderId="0" xfId="0" applyFont="1" applyBorder="1" applyAlignment="1" applyProtection="1">
      <alignment vertical="top"/>
    </xf>
    <xf numFmtId="0" fontId="46" fillId="0" borderId="0" xfId="11" applyFont="1" applyAlignment="1" applyProtection="1">
      <alignment vertical="center"/>
    </xf>
    <xf numFmtId="0" fontId="46" fillId="3" borderId="66" xfId="11" applyFont="1" applyFill="1" applyBorder="1" applyAlignment="1" applyProtection="1">
      <alignment vertical="center" wrapText="1"/>
    </xf>
    <xf numFmtId="0" fontId="46" fillId="3" borderId="82" xfId="11" applyFont="1" applyFill="1" applyBorder="1" applyAlignment="1" applyProtection="1">
      <alignment vertical="center" wrapText="1"/>
    </xf>
    <xf numFmtId="0" fontId="2" fillId="0" borderId="0" xfId="0" applyFont="1" applyAlignment="1" applyProtection="1">
      <alignment horizontal="center" vertical="center"/>
    </xf>
    <xf numFmtId="0" fontId="46" fillId="0" borderId="0" xfId="11" applyFont="1" applyFill="1" applyBorder="1" applyAlignment="1" applyProtection="1">
      <alignment vertical="top"/>
    </xf>
    <xf numFmtId="0" fontId="33" fillId="0" borderId="0" xfId="11" applyFont="1" applyProtection="1">
      <alignment vertical="center"/>
    </xf>
    <xf numFmtId="0" fontId="65" fillId="0" borderId="0" xfId="0" applyFont="1" applyAlignment="1">
      <alignment horizontal="left" vertical="center"/>
    </xf>
    <xf numFmtId="0" fontId="65" fillId="0" borderId="64" xfId="0" applyFont="1" applyBorder="1" applyAlignment="1">
      <alignment horizontal="center" vertical="center" shrinkToFit="1"/>
    </xf>
    <xf numFmtId="0" fontId="65" fillId="0" borderId="63" xfId="0" applyFont="1" applyBorder="1" applyAlignment="1">
      <alignment horizontal="center" vertical="center" shrinkToFit="1"/>
    </xf>
    <xf numFmtId="0" fontId="46" fillId="0" borderId="2" xfId="11" applyFont="1" applyBorder="1" applyAlignment="1" applyProtection="1">
      <alignment vertical="center"/>
    </xf>
    <xf numFmtId="0" fontId="46" fillId="0" borderId="5" xfId="0" applyFont="1" applyFill="1" applyBorder="1" applyAlignment="1" applyProtection="1">
      <alignment vertical="center"/>
    </xf>
    <xf numFmtId="0" fontId="46" fillId="0" borderId="0" xfId="11" applyFont="1" applyFill="1" applyBorder="1" applyAlignment="1" applyProtection="1">
      <alignment vertical="center"/>
    </xf>
    <xf numFmtId="0" fontId="46" fillId="0" borderId="0" xfId="11" applyFont="1" applyBorder="1" applyAlignment="1" applyProtection="1">
      <alignment vertical="center"/>
    </xf>
    <xf numFmtId="0" fontId="2" fillId="0" borderId="0" xfId="0" applyFont="1" applyFill="1" applyAlignment="1" applyProtection="1">
      <alignment vertical="center"/>
    </xf>
    <xf numFmtId="0" fontId="82" fillId="0" borderId="0" xfId="0" applyFont="1" applyFill="1" applyAlignment="1" applyProtection="1">
      <alignment vertical="center"/>
    </xf>
    <xf numFmtId="0" fontId="84" fillId="0" borderId="0" xfId="3" applyFont="1" applyFill="1" applyAlignment="1" applyProtection="1">
      <alignment horizontal="left" vertical="center"/>
    </xf>
    <xf numFmtId="0" fontId="75" fillId="0" borderId="0" xfId="3" applyFont="1" applyFill="1" applyAlignment="1" applyProtection="1">
      <alignment horizontal="left" vertical="center"/>
    </xf>
    <xf numFmtId="0" fontId="65" fillId="0" borderId="0" xfId="3" applyFont="1" applyFill="1" applyAlignment="1" applyProtection="1">
      <alignment horizontal="left" vertical="center"/>
    </xf>
    <xf numFmtId="0" fontId="33" fillId="0" borderId="0" xfId="3" applyFont="1" applyFill="1" applyProtection="1">
      <alignment vertical="center"/>
    </xf>
    <xf numFmtId="0" fontId="65" fillId="0" borderId="0" xfId="3" applyFont="1" applyFill="1" applyAlignment="1" applyProtection="1">
      <alignment horizontal="left" vertical="center" wrapText="1"/>
    </xf>
    <xf numFmtId="0" fontId="65" fillId="0" borderId="0" xfId="3" applyFont="1" applyFill="1" applyAlignment="1" applyProtection="1">
      <alignment horizontal="right" vertical="center"/>
    </xf>
    <xf numFmtId="0" fontId="85" fillId="0" borderId="7" xfId="3" applyFont="1" applyFill="1" applyBorder="1" applyAlignment="1" applyProtection="1">
      <alignment horizontal="center" vertical="center" wrapText="1"/>
    </xf>
    <xf numFmtId="0" fontId="85" fillId="0" borderId="25" xfId="3" applyFont="1" applyFill="1" applyBorder="1" applyAlignment="1" applyProtection="1">
      <alignment horizontal="center" vertical="center" wrapText="1"/>
    </xf>
    <xf numFmtId="0" fontId="33" fillId="0" borderId="25" xfId="3" applyFont="1" applyFill="1" applyBorder="1" applyAlignment="1" applyProtection="1">
      <alignment horizontal="center" vertical="center"/>
    </xf>
    <xf numFmtId="0" fontId="65" fillId="0" borderId="0" xfId="3" applyFont="1" applyFill="1" applyBorder="1" applyAlignment="1" applyProtection="1">
      <alignment vertical="top"/>
    </xf>
    <xf numFmtId="0" fontId="85" fillId="0" borderId="59" xfId="3" applyFont="1" applyFill="1" applyBorder="1" applyAlignment="1" applyProtection="1">
      <alignment horizontal="left" vertical="center"/>
    </xf>
    <xf numFmtId="0" fontId="86" fillId="0" borderId="102" xfId="3" applyFont="1" applyFill="1" applyBorder="1" applyProtection="1">
      <alignment vertical="center"/>
    </xf>
    <xf numFmtId="0" fontId="65" fillId="0" borderId="0" xfId="3" applyFont="1" applyFill="1" applyProtection="1">
      <alignment vertical="center"/>
    </xf>
    <xf numFmtId="0" fontId="75" fillId="0" borderId="0" xfId="3" applyFont="1" applyFill="1" applyAlignment="1" applyProtection="1">
      <alignment horizontal="left" vertical="center" wrapText="1"/>
    </xf>
    <xf numFmtId="0" fontId="85" fillId="0" borderId="41" xfId="3" applyFont="1" applyFill="1" applyBorder="1" applyAlignment="1" applyProtection="1">
      <alignment horizontal="left" vertical="center"/>
    </xf>
    <xf numFmtId="0" fontId="86" fillId="0" borderId="99" xfId="3" applyFont="1" applyFill="1" applyBorder="1" applyProtection="1">
      <alignment vertical="center"/>
    </xf>
    <xf numFmtId="38" fontId="65" fillId="0" borderId="7" xfId="1" applyFont="1" applyFill="1" applyBorder="1" applyProtection="1">
      <alignment vertical="center"/>
      <protection locked="0"/>
    </xf>
    <xf numFmtId="0" fontId="85" fillId="0" borderId="38" xfId="3" applyFont="1" applyFill="1" applyBorder="1" applyAlignment="1" applyProtection="1">
      <alignment horizontal="left" vertical="center"/>
    </xf>
    <xf numFmtId="0" fontId="86" fillId="0" borderId="100" xfId="3" applyFont="1" applyFill="1" applyBorder="1" applyAlignment="1" applyProtection="1">
      <alignment vertical="center" wrapText="1"/>
    </xf>
    <xf numFmtId="0" fontId="33" fillId="7" borderId="7" xfId="3" applyFont="1" applyFill="1" applyBorder="1" applyAlignment="1" applyProtection="1">
      <alignment vertical="center" wrapText="1"/>
    </xf>
    <xf numFmtId="38" fontId="65" fillId="0" borderId="2" xfId="1" applyFont="1" applyFill="1" applyBorder="1" applyProtection="1">
      <alignment vertical="center"/>
      <protection locked="0"/>
    </xf>
    <xf numFmtId="0" fontId="33" fillId="0" borderId="1" xfId="3" applyFont="1" applyFill="1" applyBorder="1" applyProtection="1">
      <alignment vertical="center"/>
    </xf>
    <xf numFmtId="0" fontId="65" fillId="0" borderId="2" xfId="3" applyFont="1" applyFill="1" applyBorder="1" applyAlignment="1" applyProtection="1">
      <alignment horizontal="left" vertical="center"/>
    </xf>
    <xf numFmtId="177" fontId="75" fillId="0" borderId="5" xfId="3" applyNumberFormat="1" applyFont="1" applyFill="1" applyBorder="1" applyAlignment="1" applyProtection="1">
      <alignment horizontal="right" vertical="center" shrinkToFit="1"/>
    </xf>
    <xf numFmtId="38" fontId="75" fillId="0" borderId="5" xfId="1" applyFont="1" applyFill="1" applyBorder="1" applyAlignment="1" applyProtection="1">
      <alignment horizontal="right" vertical="center" shrinkToFit="1"/>
    </xf>
    <xf numFmtId="0" fontId="33" fillId="0" borderId="6" xfId="3" applyFont="1" applyFill="1" applyBorder="1" applyAlignment="1" applyProtection="1">
      <alignment vertical="center" wrapText="1"/>
    </xf>
    <xf numFmtId="38" fontId="65" fillId="0" borderId="0" xfId="1" applyFont="1" applyFill="1" applyBorder="1" applyProtection="1">
      <alignment vertical="center"/>
      <protection locked="0"/>
    </xf>
    <xf numFmtId="38" fontId="33" fillId="0" borderId="0" xfId="1" applyFont="1" applyFill="1" applyBorder="1" applyProtection="1">
      <alignment vertical="center"/>
    </xf>
    <xf numFmtId="0" fontId="33" fillId="7" borderId="105" xfId="3" applyFont="1" applyFill="1" applyBorder="1" applyProtection="1">
      <alignment vertical="center"/>
    </xf>
    <xf numFmtId="0" fontId="75" fillId="7" borderId="23" xfId="3" applyFont="1" applyFill="1" applyBorder="1" applyAlignment="1" applyProtection="1">
      <alignment horizontal="left" vertical="center"/>
    </xf>
    <xf numFmtId="0" fontId="65" fillId="7" borderId="23" xfId="3" applyFont="1" applyFill="1" applyBorder="1" applyAlignment="1" applyProtection="1">
      <alignment horizontal="left" vertical="center" wrapText="1"/>
    </xf>
    <xf numFmtId="0" fontId="33" fillId="7" borderId="24" xfId="3" applyFont="1" applyFill="1" applyBorder="1" applyProtection="1">
      <alignment vertical="center"/>
    </xf>
    <xf numFmtId="0" fontId="86" fillId="0" borderId="101" xfId="3" applyFont="1" applyFill="1" applyBorder="1" applyProtection="1">
      <alignment vertical="center"/>
    </xf>
    <xf numFmtId="177" fontId="33" fillId="0" borderId="0" xfId="3" applyNumberFormat="1" applyFont="1" applyFill="1" applyProtection="1">
      <alignment vertical="center"/>
    </xf>
    <xf numFmtId="0" fontId="85" fillId="0" borderId="151" xfId="3" applyFont="1" applyFill="1" applyBorder="1" applyAlignment="1" applyProtection="1">
      <alignment horizontal="left" vertical="center"/>
    </xf>
    <xf numFmtId="0" fontId="86" fillId="0" borderId="42" xfId="3" applyFont="1" applyFill="1" applyBorder="1" applyAlignment="1" applyProtection="1">
      <alignment vertical="center" wrapText="1"/>
    </xf>
    <xf numFmtId="0" fontId="86" fillId="0" borderId="34" xfId="3" applyFont="1" applyFill="1" applyBorder="1" applyAlignment="1" applyProtection="1">
      <alignment vertical="center" wrapText="1"/>
    </xf>
    <xf numFmtId="49" fontId="87" fillId="0" borderId="0" xfId="3" applyNumberFormat="1" applyFont="1" applyFill="1" applyBorder="1" applyAlignment="1" applyProtection="1">
      <alignment horizontal="right" vertical="center"/>
    </xf>
    <xf numFmtId="0" fontId="33" fillId="0" borderId="0" xfId="3" applyFont="1" applyFill="1" applyBorder="1" applyAlignment="1" applyProtection="1">
      <alignment horizontal="right" vertical="center"/>
    </xf>
    <xf numFmtId="38" fontId="65" fillId="0" borderId="0" xfId="1" applyFont="1" applyFill="1" applyBorder="1" applyProtection="1">
      <alignment vertical="center"/>
    </xf>
    <xf numFmtId="0" fontId="86" fillId="0" borderId="42" xfId="3" applyFont="1" applyFill="1" applyBorder="1" applyProtection="1">
      <alignment vertical="center"/>
    </xf>
    <xf numFmtId="0" fontId="86" fillId="0" borderId="8" xfId="3" applyFont="1" applyFill="1" applyBorder="1" applyAlignment="1" applyProtection="1">
      <alignment vertical="center" wrapText="1"/>
    </xf>
    <xf numFmtId="49" fontId="87" fillId="0" borderId="0" xfId="3" applyNumberFormat="1" applyFont="1" applyFill="1" applyBorder="1" applyAlignment="1" applyProtection="1">
      <alignment horizontal="center" vertical="center"/>
    </xf>
    <xf numFmtId="0" fontId="65" fillId="0" borderId="0" xfId="3" applyFont="1" applyFill="1" applyBorder="1" applyAlignment="1" applyProtection="1">
      <alignment horizontal="left" vertical="center" wrapText="1"/>
    </xf>
    <xf numFmtId="0" fontId="86" fillId="7" borderId="25" xfId="3" applyFont="1" applyFill="1" applyBorder="1" applyAlignment="1" applyProtection="1">
      <alignment vertical="center" wrapText="1"/>
    </xf>
    <xf numFmtId="0" fontId="65" fillId="0" borderId="0" xfId="3" applyFont="1" applyFill="1" applyBorder="1" applyAlignment="1" applyProtection="1">
      <alignment horizontal="left" vertical="center"/>
    </xf>
    <xf numFmtId="0" fontId="65" fillId="0" borderId="1" xfId="3" applyFont="1" applyFill="1" applyBorder="1" applyAlignment="1" applyProtection="1">
      <alignment horizontal="left" vertical="center" wrapText="1"/>
    </xf>
    <xf numFmtId="177" fontId="65" fillId="0" borderId="2" xfId="3" applyNumberFormat="1" applyFont="1" applyFill="1" applyBorder="1" applyAlignment="1" applyProtection="1">
      <alignment horizontal="right" vertical="center" shrinkToFit="1"/>
    </xf>
    <xf numFmtId="38" fontId="65" fillId="0" borderId="2" xfId="1" applyFont="1" applyFill="1" applyBorder="1" applyAlignment="1" applyProtection="1">
      <alignment horizontal="right" vertical="center" shrinkToFit="1"/>
    </xf>
    <xf numFmtId="0" fontId="33" fillId="0" borderId="3" xfId="3" applyFont="1" applyFill="1" applyBorder="1" applyProtection="1">
      <alignment vertical="center"/>
    </xf>
    <xf numFmtId="177" fontId="65" fillId="7" borderId="45" xfId="3" applyNumberFormat="1" applyFont="1" applyFill="1" applyBorder="1" applyAlignment="1" applyProtection="1">
      <alignment horizontal="right" vertical="center" shrinkToFit="1"/>
    </xf>
    <xf numFmtId="0" fontId="33" fillId="7" borderId="34" xfId="3" applyFont="1" applyFill="1" applyBorder="1" applyProtection="1">
      <alignment vertical="center"/>
    </xf>
    <xf numFmtId="0" fontId="65" fillId="3" borderId="1" xfId="3" applyFont="1" applyFill="1" applyBorder="1" applyAlignment="1" applyProtection="1">
      <alignment horizontal="left" vertical="center" wrapText="1"/>
    </xf>
    <xf numFmtId="0" fontId="75" fillId="3" borderId="2" xfId="3" applyFont="1" applyFill="1" applyBorder="1" applyAlignment="1" applyProtection="1">
      <alignment vertical="center"/>
    </xf>
    <xf numFmtId="0" fontId="75" fillId="3" borderId="2" xfId="3" applyFont="1" applyFill="1" applyBorder="1" applyAlignment="1" applyProtection="1">
      <alignment horizontal="center" vertical="center"/>
    </xf>
    <xf numFmtId="0" fontId="33" fillId="3" borderId="3" xfId="3" applyFont="1" applyFill="1" applyBorder="1" applyProtection="1">
      <alignment vertical="center"/>
    </xf>
    <xf numFmtId="0" fontId="65" fillId="7" borderId="189" xfId="3" applyFont="1" applyFill="1" applyBorder="1" applyAlignment="1" applyProtection="1">
      <alignment horizontal="left" vertical="center"/>
    </xf>
    <xf numFmtId="0" fontId="65" fillId="0" borderId="0" xfId="3" applyFont="1" applyFill="1" applyBorder="1" applyAlignment="1" applyProtection="1">
      <alignment horizontal="center" vertical="center"/>
    </xf>
    <xf numFmtId="177" fontId="65" fillId="0" borderId="0" xfId="3" applyNumberFormat="1" applyFont="1" applyFill="1" applyBorder="1" applyAlignment="1" applyProtection="1">
      <alignment horizontal="right" vertical="center" shrinkToFit="1"/>
    </xf>
    <xf numFmtId="38" fontId="65" fillId="0" borderId="0" xfId="1" applyFont="1" applyFill="1" applyBorder="1" applyAlignment="1" applyProtection="1">
      <alignment horizontal="right" vertical="center" shrinkToFit="1"/>
    </xf>
    <xf numFmtId="0" fontId="33" fillId="0" borderId="0" xfId="3" applyFont="1" applyFill="1" applyBorder="1" applyProtection="1">
      <alignment vertical="center"/>
    </xf>
    <xf numFmtId="0" fontId="65" fillId="0" borderId="0" xfId="3" applyFont="1" applyAlignment="1" applyProtection="1">
      <alignment horizontal="left" vertical="center"/>
    </xf>
    <xf numFmtId="0" fontId="33" fillId="0" borderId="0" xfId="3" applyFont="1" applyFill="1" applyAlignment="1" applyProtection="1">
      <alignment vertical="center"/>
    </xf>
    <xf numFmtId="0" fontId="65" fillId="3" borderId="7" xfId="3" applyFont="1" applyFill="1" applyBorder="1" applyAlignment="1" applyProtection="1">
      <alignment horizontal="center" vertical="center"/>
    </xf>
    <xf numFmtId="0" fontId="33" fillId="0" borderId="0" xfId="3" applyFont="1" applyFill="1" applyBorder="1" applyAlignment="1" applyProtection="1">
      <alignment vertical="center"/>
    </xf>
    <xf numFmtId="178" fontId="65" fillId="7" borderId="190" xfId="3" applyNumberFormat="1" applyFont="1" applyFill="1" applyBorder="1" applyAlignment="1" applyProtection="1">
      <alignment horizontal="left" vertical="center"/>
    </xf>
    <xf numFmtId="178" fontId="65" fillId="0" borderId="102" xfId="3" applyNumberFormat="1" applyFont="1" applyFill="1" applyBorder="1" applyAlignment="1" applyProtection="1">
      <alignment horizontal="left" vertical="center"/>
      <protection locked="0"/>
    </xf>
    <xf numFmtId="178" fontId="65" fillId="0" borderId="34" xfId="3" applyNumberFormat="1" applyFont="1" applyFill="1" applyBorder="1" applyAlignment="1" applyProtection="1">
      <alignment horizontal="left" vertical="center"/>
      <protection locked="0"/>
    </xf>
    <xf numFmtId="178" fontId="65" fillId="0" borderId="99" xfId="3" applyNumberFormat="1" applyFont="1" applyFill="1" applyBorder="1" applyAlignment="1" applyProtection="1">
      <alignment horizontal="left" vertical="center"/>
      <protection locked="0"/>
    </xf>
    <xf numFmtId="0" fontId="65" fillId="0" borderId="0" xfId="3" applyFont="1" applyFill="1" applyBorder="1" applyAlignment="1" applyProtection="1">
      <alignment horizontal="left" vertical="top" wrapText="1"/>
    </xf>
    <xf numFmtId="0" fontId="65" fillId="0" borderId="0" xfId="3" applyFont="1" applyFill="1" applyBorder="1" applyAlignment="1" applyProtection="1">
      <alignment vertical="top" wrapText="1"/>
    </xf>
    <xf numFmtId="178" fontId="65" fillId="7" borderId="26" xfId="3" applyNumberFormat="1" applyFont="1" applyFill="1" applyBorder="1" applyAlignment="1" applyProtection="1">
      <alignment horizontal="left" vertical="center"/>
    </xf>
    <xf numFmtId="0" fontId="65" fillId="0" borderId="0" xfId="3" applyFont="1" applyFill="1" applyBorder="1" applyAlignment="1" applyProtection="1">
      <alignment vertical="center" wrapText="1"/>
    </xf>
    <xf numFmtId="0" fontId="65" fillId="0" borderId="0" xfId="3" applyFont="1" applyFill="1" applyAlignment="1" applyProtection="1">
      <alignment horizontal="left" vertical="top"/>
    </xf>
    <xf numFmtId="0" fontId="34" fillId="0" borderId="0" xfId="3" applyFont="1" applyAlignment="1" applyProtection="1">
      <alignment vertical="center"/>
    </xf>
    <xf numFmtId="0" fontId="88" fillId="0" borderId="0" xfId="3" applyFont="1" applyAlignment="1" applyProtection="1">
      <alignment vertical="center"/>
    </xf>
    <xf numFmtId="0" fontId="12" fillId="5" borderId="40" xfId="11" applyFont="1" applyFill="1" applyBorder="1" applyAlignment="1" applyProtection="1">
      <alignment horizontal="left" vertical="center" wrapText="1" shrinkToFit="1"/>
    </xf>
    <xf numFmtId="0" fontId="13" fillId="3" borderId="107" xfId="0" applyFont="1" applyFill="1" applyBorder="1" applyAlignment="1">
      <alignment horizontal="center" vertical="center" wrapText="1"/>
    </xf>
    <xf numFmtId="0" fontId="13" fillId="3" borderId="147" xfId="3" applyNumberFormat="1" applyFont="1" applyFill="1" applyBorder="1" applyAlignment="1">
      <alignment horizontal="center" vertical="center" wrapText="1"/>
    </xf>
    <xf numFmtId="0" fontId="13" fillId="3" borderId="109" xfId="3" applyNumberFormat="1" applyFont="1" applyFill="1" applyBorder="1" applyAlignment="1">
      <alignment horizontal="center" vertical="center" wrapText="1"/>
    </xf>
    <xf numFmtId="0" fontId="13" fillId="3" borderId="147" xfId="0" applyFont="1" applyFill="1" applyBorder="1" applyAlignment="1">
      <alignment horizontal="center" vertical="center" wrapText="1"/>
    </xf>
    <xf numFmtId="0" fontId="17" fillId="3" borderId="113" xfId="0" applyNumberFormat="1" applyFont="1" applyFill="1" applyBorder="1" applyAlignment="1">
      <alignment horizontal="center" vertical="center"/>
    </xf>
    <xf numFmtId="0" fontId="17" fillId="3" borderId="115" xfId="0" applyNumberFormat="1" applyFont="1" applyFill="1" applyBorder="1" applyAlignment="1">
      <alignment vertical="center"/>
    </xf>
    <xf numFmtId="38" fontId="17" fillId="3" borderId="115" xfId="0" applyNumberFormat="1" applyFont="1" applyFill="1" applyBorder="1" applyAlignment="1">
      <alignment horizontal="right" vertical="center"/>
    </xf>
    <xf numFmtId="0" fontId="25" fillId="0" borderId="0" xfId="3" applyFont="1" applyFill="1" applyBorder="1" applyAlignment="1" applyProtection="1">
      <alignment vertical="center"/>
    </xf>
    <xf numFmtId="0" fontId="17" fillId="0" borderId="0" xfId="3" applyFont="1" applyFill="1" applyBorder="1" applyAlignment="1" applyProtection="1">
      <alignment vertical="center"/>
    </xf>
    <xf numFmtId="0" fontId="38" fillId="0" borderId="0" xfId="3" applyFont="1" applyFill="1" applyAlignment="1" applyProtection="1">
      <alignment vertical="center" wrapText="1"/>
    </xf>
    <xf numFmtId="0" fontId="25" fillId="0" borderId="0" xfId="3" applyFont="1" applyFill="1" applyBorder="1" applyProtection="1">
      <alignment vertical="center"/>
    </xf>
    <xf numFmtId="49" fontId="11" fillId="5" borderId="63" xfId="11" applyNumberFormat="1" applyFont="1" applyFill="1" applyBorder="1" applyAlignment="1" applyProtection="1">
      <alignment horizontal="right" vertical="center" wrapText="1"/>
    </xf>
    <xf numFmtId="0" fontId="16" fillId="5" borderId="85" xfId="11" applyFont="1" applyFill="1" applyBorder="1" applyAlignment="1" applyProtection="1">
      <alignment vertical="center" wrapText="1"/>
    </xf>
    <xf numFmtId="0" fontId="15" fillId="5" borderId="85" xfId="11" applyFont="1" applyFill="1" applyBorder="1" applyAlignment="1" applyProtection="1">
      <alignment vertical="center" wrapText="1"/>
    </xf>
    <xf numFmtId="0" fontId="12" fillId="9" borderId="92" xfId="11" applyFont="1" applyFill="1" applyBorder="1" applyAlignment="1" applyProtection="1">
      <alignment vertical="center" wrapText="1" shrinkToFit="1"/>
    </xf>
    <xf numFmtId="0" fontId="12" fillId="9" borderId="64" xfId="11" applyFont="1" applyFill="1" applyBorder="1" applyAlignment="1" applyProtection="1">
      <alignment vertical="center" wrapText="1" shrinkToFit="1"/>
    </xf>
    <xf numFmtId="182" fontId="11" fillId="10" borderId="64" xfId="8" applyFont="1" applyFill="1" applyBorder="1" applyAlignment="1" applyProtection="1">
      <alignment vertical="center" wrapText="1"/>
    </xf>
    <xf numFmtId="0" fontId="11" fillId="10" borderId="63" xfId="3" applyFont="1" applyFill="1" applyBorder="1" applyAlignment="1" applyProtection="1">
      <alignment horizontal="right" vertical="center" wrapText="1"/>
    </xf>
    <xf numFmtId="0" fontId="12" fillId="10" borderId="40" xfId="3" applyFont="1" applyFill="1" applyBorder="1" applyAlignment="1" applyProtection="1">
      <alignment horizontal="left" vertical="center" wrapText="1" shrinkToFit="1"/>
    </xf>
    <xf numFmtId="0" fontId="12" fillId="10" borderId="43" xfId="3" applyFont="1" applyFill="1" applyBorder="1" applyAlignment="1" applyProtection="1">
      <alignment horizontal="left" vertical="center" wrapText="1" shrinkToFit="1"/>
    </xf>
    <xf numFmtId="49" fontId="11" fillId="10" borderId="159" xfId="3" quotePrefix="1" applyNumberFormat="1" applyFont="1" applyFill="1" applyBorder="1" applyAlignment="1" applyProtection="1">
      <alignment horizontal="right" vertical="center" wrapText="1"/>
    </xf>
    <xf numFmtId="0" fontId="21" fillId="10" borderId="157" xfId="3" applyFont="1" applyFill="1" applyBorder="1" applyAlignment="1" applyProtection="1">
      <alignment vertical="center" wrapText="1"/>
    </xf>
    <xf numFmtId="0" fontId="12" fillId="10" borderId="96" xfId="3" applyFont="1" applyFill="1" applyBorder="1" applyAlignment="1" applyProtection="1">
      <alignment horizontal="left" vertical="center" wrapText="1" shrinkToFit="1"/>
    </xf>
    <xf numFmtId="0" fontId="12" fillId="10" borderId="80" xfId="3" applyFont="1" applyFill="1" applyBorder="1" applyAlignment="1" applyProtection="1">
      <alignment vertical="center" wrapText="1"/>
    </xf>
    <xf numFmtId="0" fontId="11" fillId="10" borderId="81" xfId="3" quotePrefix="1" applyFont="1" applyFill="1" applyBorder="1" applyAlignment="1" applyProtection="1">
      <alignment horizontal="right" vertical="center" wrapText="1"/>
    </xf>
    <xf numFmtId="0" fontId="16" fillId="10" borderId="64" xfId="3" applyFont="1" applyFill="1" applyBorder="1" applyAlignment="1" applyProtection="1">
      <alignment horizontal="left" vertical="center" wrapText="1" shrinkToFit="1"/>
    </xf>
    <xf numFmtId="0" fontId="16" fillId="10" borderId="64" xfId="3" applyFont="1" applyFill="1" applyBorder="1" applyAlignment="1" applyProtection="1">
      <alignment vertical="center" wrapText="1"/>
    </xf>
    <xf numFmtId="0" fontId="16" fillId="9" borderId="85" xfId="11" applyFont="1" applyFill="1" applyBorder="1" applyAlignment="1" applyProtection="1">
      <alignment vertical="center" wrapText="1"/>
    </xf>
    <xf numFmtId="0" fontId="11" fillId="9" borderId="63" xfId="11" applyFont="1" applyFill="1" applyBorder="1" applyAlignment="1" applyProtection="1">
      <alignment horizontal="right" vertical="center" wrapText="1"/>
    </xf>
    <xf numFmtId="0" fontId="11" fillId="9" borderId="64" xfId="11" applyFont="1" applyFill="1" applyBorder="1" applyAlignment="1" applyProtection="1">
      <alignment vertical="center" wrapText="1"/>
    </xf>
    <xf numFmtId="0" fontId="11" fillId="9" borderId="63" xfId="3" applyFont="1" applyFill="1" applyBorder="1" applyAlignment="1" applyProtection="1">
      <alignment horizontal="right" vertical="center" wrapText="1"/>
    </xf>
    <xf numFmtId="0" fontId="12" fillId="9" borderId="40" xfId="3" applyFont="1" applyFill="1" applyBorder="1" applyAlignment="1" applyProtection="1">
      <alignment horizontal="left" vertical="center" wrapText="1" shrinkToFit="1"/>
    </xf>
    <xf numFmtId="0" fontId="11" fillId="9" borderId="64" xfId="3" applyFont="1" applyFill="1" applyBorder="1" applyAlignment="1" applyProtection="1">
      <alignment vertical="center" wrapText="1"/>
    </xf>
    <xf numFmtId="0" fontId="16" fillId="9" borderId="64" xfId="3" applyFont="1" applyFill="1" applyBorder="1" applyAlignment="1" applyProtection="1">
      <alignment vertical="center" wrapText="1"/>
    </xf>
    <xf numFmtId="0" fontId="16" fillId="9" borderId="64" xfId="3" applyFont="1" applyFill="1" applyBorder="1" applyAlignment="1" applyProtection="1">
      <alignment horizontal="left" vertical="center" wrapText="1" shrinkToFit="1"/>
    </xf>
    <xf numFmtId="182" fontId="11" fillId="9" borderId="64" xfId="8" applyFont="1" applyFill="1" applyBorder="1" applyAlignment="1" applyProtection="1">
      <alignment vertical="center" wrapText="1"/>
    </xf>
    <xf numFmtId="0" fontId="89" fillId="10" borderId="64" xfId="3" applyFont="1" applyFill="1" applyBorder="1" applyAlignment="1" applyProtection="1">
      <alignment horizontal="left" vertical="center" shrinkToFit="1"/>
    </xf>
    <xf numFmtId="0" fontId="12" fillId="10" borderId="64" xfId="11" applyFont="1" applyFill="1" applyBorder="1" applyAlignment="1" applyProtection="1">
      <alignment vertical="center" wrapText="1" shrinkToFit="1"/>
    </xf>
    <xf numFmtId="0" fontId="12" fillId="10" borderId="157" xfId="11" applyFont="1" applyFill="1" applyBorder="1" applyAlignment="1" applyProtection="1">
      <alignment vertical="center" wrapText="1" shrinkToFit="1"/>
    </xf>
    <xf numFmtId="0" fontId="12" fillId="10" borderId="80" xfId="11" applyFont="1" applyFill="1" applyBorder="1" applyAlignment="1" applyProtection="1">
      <alignment vertical="center" wrapText="1" shrinkToFit="1"/>
    </xf>
    <xf numFmtId="49" fontId="11" fillId="9" borderId="63" xfId="3" quotePrefix="1" applyNumberFormat="1" applyFont="1" applyFill="1" applyBorder="1" applyAlignment="1" applyProtection="1">
      <alignment horizontal="right" vertical="center" wrapText="1"/>
    </xf>
    <xf numFmtId="0" fontId="12" fillId="10" borderId="157" xfId="3" applyFont="1" applyFill="1" applyBorder="1" applyAlignment="1" applyProtection="1">
      <alignment vertical="center" wrapText="1"/>
    </xf>
    <xf numFmtId="49" fontId="89" fillId="11" borderId="149" xfId="8" applyNumberFormat="1" applyFont="1" applyFill="1" applyBorder="1" applyAlignment="1" applyProtection="1">
      <alignment horizontal="left" vertical="center" shrinkToFit="1"/>
    </xf>
    <xf numFmtId="49" fontId="92" fillId="11" borderId="104" xfId="8" applyNumberFormat="1" applyFont="1" applyFill="1" applyBorder="1" applyAlignment="1" applyProtection="1">
      <alignment horizontal="center" vertical="center" shrinkToFit="1"/>
    </xf>
    <xf numFmtId="49" fontId="89" fillId="11" borderId="149" xfId="8" applyNumberFormat="1" applyFont="1" applyFill="1" applyBorder="1" applyAlignment="1" applyProtection="1">
      <alignment horizontal="left" vertical="center" wrapText="1" shrinkToFit="1"/>
    </xf>
    <xf numFmtId="182" fontId="14" fillId="11" borderId="105" xfId="8" applyFont="1" applyFill="1" applyBorder="1" applyAlignment="1" applyProtection="1">
      <alignment horizontal="left" vertical="center" shrinkToFit="1"/>
    </xf>
    <xf numFmtId="182" fontId="71" fillId="0" borderId="0" xfId="8" applyFont="1" applyProtection="1">
      <alignment vertical="center"/>
    </xf>
    <xf numFmtId="182" fontId="71" fillId="0" borderId="5" xfId="8" applyFont="1" applyBorder="1" applyAlignment="1" applyProtection="1">
      <alignment horizontal="right" vertical="center"/>
    </xf>
    <xf numFmtId="0" fontId="62" fillId="0" borderId="5" xfId="0" applyFont="1" applyBorder="1" applyAlignment="1" applyProtection="1">
      <alignment horizontal="right" vertical="center"/>
    </xf>
    <xf numFmtId="0" fontId="93" fillId="0" borderId="0" xfId="0" applyFont="1" applyFill="1" applyBorder="1" applyAlignment="1" applyProtection="1">
      <alignment horizontal="right" vertical="center"/>
    </xf>
    <xf numFmtId="0" fontId="95" fillId="0" borderId="0" xfId="0" applyFont="1" applyFill="1" applyProtection="1">
      <alignment vertical="center"/>
    </xf>
    <xf numFmtId="0" fontId="95" fillId="0" borderId="0" xfId="0" applyFont="1" applyProtection="1">
      <alignment vertical="center"/>
    </xf>
    <xf numFmtId="0" fontId="96" fillId="0" borderId="0" xfId="11" applyFont="1" applyProtection="1">
      <alignment vertical="center"/>
    </xf>
    <xf numFmtId="0" fontId="65" fillId="0" borderId="0" xfId="3" applyFont="1" applyFill="1" applyBorder="1" applyAlignment="1">
      <alignment vertical="center"/>
    </xf>
    <xf numFmtId="0" fontId="65" fillId="0" borderId="85" xfId="0" applyFont="1" applyFill="1" applyBorder="1" applyAlignment="1">
      <alignment horizontal="center" vertical="center"/>
    </xf>
    <xf numFmtId="0" fontId="65" fillId="3" borderId="78" xfId="0" applyFont="1" applyFill="1" applyBorder="1" applyAlignment="1">
      <alignment vertical="center" textRotation="255"/>
    </xf>
    <xf numFmtId="0" fontId="29" fillId="4" borderId="191" xfId="3" applyNumberFormat="1" applyFont="1" applyFill="1" applyBorder="1" applyAlignment="1">
      <alignment horizontal="left" vertical="center" wrapText="1"/>
    </xf>
    <xf numFmtId="0" fontId="31" fillId="4" borderId="106" xfId="0" applyFont="1" applyFill="1" applyBorder="1">
      <alignment vertical="center"/>
    </xf>
    <xf numFmtId="0" fontId="12" fillId="10" borderId="40" xfId="11" applyFont="1" applyFill="1" applyBorder="1" applyAlignment="1" applyProtection="1">
      <alignment horizontal="left" vertical="center" wrapText="1" shrinkToFit="1"/>
    </xf>
    <xf numFmtId="0" fontId="13" fillId="3" borderId="192" xfId="3" applyNumberFormat="1" applyFont="1" applyFill="1" applyBorder="1" applyAlignment="1">
      <alignment horizontal="center" vertical="center" wrapText="1"/>
    </xf>
    <xf numFmtId="0" fontId="17" fillId="3" borderId="118" xfId="0" applyNumberFormat="1" applyFont="1" applyFill="1" applyBorder="1" applyAlignment="1">
      <alignment vertical="center"/>
    </xf>
    <xf numFmtId="49" fontId="13" fillId="3" borderId="7" xfId="0" applyNumberFormat="1" applyFont="1" applyFill="1" applyBorder="1" applyAlignment="1">
      <alignment horizontal="center" vertical="center" wrapText="1"/>
    </xf>
    <xf numFmtId="0" fontId="12" fillId="10" borderId="0" xfId="11" applyFont="1" applyFill="1" applyBorder="1" applyAlignment="1" applyProtection="1">
      <alignment horizontal="left" vertical="center" wrapText="1" shrinkToFit="1"/>
    </xf>
    <xf numFmtId="0" fontId="13" fillId="3" borderId="194" xfId="3" applyNumberFormat="1" applyFont="1" applyFill="1" applyBorder="1" applyAlignment="1">
      <alignment horizontal="center" vertical="center" wrapText="1"/>
    </xf>
    <xf numFmtId="0" fontId="13" fillId="3" borderId="7" xfId="11" applyFont="1" applyFill="1" applyBorder="1" applyAlignment="1" applyProtection="1">
      <alignment horizontal="center" vertical="center"/>
    </xf>
    <xf numFmtId="0" fontId="11" fillId="5" borderId="85" xfId="11" quotePrefix="1" applyFont="1" applyFill="1" applyBorder="1" applyAlignment="1" applyProtection="1">
      <alignment vertical="center" wrapText="1"/>
    </xf>
    <xf numFmtId="0" fontId="12" fillId="12" borderId="158" xfId="0" applyFont="1" applyFill="1" applyBorder="1" applyAlignment="1" applyProtection="1">
      <alignment vertical="center" wrapText="1"/>
    </xf>
    <xf numFmtId="0" fontId="11" fillId="12" borderId="77" xfId="0" applyFont="1" applyFill="1" applyBorder="1" applyAlignment="1" applyProtection="1">
      <alignment horizontal="center" vertical="center" wrapText="1"/>
    </xf>
    <xf numFmtId="0" fontId="11" fillId="12" borderId="85" xfId="0" applyFont="1" applyFill="1" applyBorder="1" applyAlignment="1" applyProtection="1">
      <alignment vertical="center" wrapText="1"/>
    </xf>
    <xf numFmtId="0" fontId="11" fillId="12" borderId="63" xfId="0" applyFont="1" applyFill="1" applyBorder="1" applyAlignment="1" applyProtection="1">
      <alignment horizontal="center" vertical="center" wrapText="1"/>
    </xf>
    <xf numFmtId="0" fontId="12" fillId="12" borderId="85" xfId="3" applyFont="1" applyFill="1" applyBorder="1" applyAlignment="1" applyProtection="1">
      <alignment vertical="center" wrapText="1"/>
    </xf>
    <xf numFmtId="0" fontId="11" fillId="12" borderId="63" xfId="3" applyFont="1" applyFill="1" applyBorder="1" applyAlignment="1" applyProtection="1">
      <alignment horizontal="center" vertical="center" wrapText="1"/>
    </xf>
    <xf numFmtId="182" fontId="12" fillId="12" borderId="96" xfId="7" applyFont="1" applyFill="1" applyBorder="1" applyAlignment="1" applyProtection="1">
      <alignment vertical="center" wrapText="1"/>
    </xf>
    <xf numFmtId="182" fontId="11" fillId="12" borderId="81" xfId="7" applyFont="1" applyFill="1" applyBorder="1" applyAlignment="1" applyProtection="1">
      <alignment horizontal="center" vertical="center" wrapText="1"/>
    </xf>
    <xf numFmtId="0" fontId="12" fillId="12" borderId="149" xfId="0" applyFont="1" applyFill="1" applyBorder="1" applyAlignment="1" applyProtection="1">
      <alignment vertical="center" wrapText="1"/>
    </xf>
    <xf numFmtId="0" fontId="11" fillId="12" borderId="104" xfId="0" applyFont="1" applyFill="1" applyBorder="1" applyAlignment="1" applyProtection="1">
      <alignment horizontal="center" vertical="center" wrapText="1"/>
    </xf>
    <xf numFmtId="0" fontId="11" fillId="12" borderId="77" xfId="0" applyFont="1" applyFill="1" applyBorder="1" applyAlignment="1" applyProtection="1">
      <alignment horizontal="right" vertical="center" wrapText="1"/>
    </xf>
    <xf numFmtId="0" fontId="15" fillId="12" borderId="85" xfId="0" applyFont="1" applyFill="1" applyBorder="1" applyAlignment="1" applyProtection="1">
      <alignment vertical="center" wrapText="1"/>
    </xf>
    <xf numFmtId="0" fontId="15" fillId="12" borderId="63" xfId="0" applyFont="1" applyFill="1" applyBorder="1" applyAlignment="1" applyProtection="1">
      <alignment horizontal="right" vertical="center" wrapText="1"/>
    </xf>
    <xf numFmtId="0" fontId="15" fillId="12" borderId="85" xfId="0" applyFont="1" applyFill="1" applyBorder="1" applyAlignment="1" applyProtection="1">
      <alignment horizontal="left" vertical="center" wrapText="1"/>
    </xf>
    <xf numFmtId="0" fontId="11" fillId="12" borderId="63" xfId="0" applyFont="1" applyFill="1" applyBorder="1" applyAlignment="1" applyProtection="1">
      <alignment horizontal="right" vertical="center" wrapText="1"/>
    </xf>
    <xf numFmtId="182" fontId="15" fillId="12" borderId="85" xfId="8" applyFont="1" applyFill="1" applyBorder="1" applyAlignment="1" applyProtection="1">
      <alignment vertical="center" wrapText="1"/>
    </xf>
    <xf numFmtId="0" fontId="11" fillId="12" borderId="63" xfId="11" applyFont="1" applyFill="1" applyBorder="1" applyAlignment="1" applyProtection="1">
      <alignment horizontal="right" vertical="center" wrapText="1"/>
    </xf>
    <xf numFmtId="0" fontId="16" fillId="12" borderId="85" xfId="11" applyFont="1" applyFill="1" applyBorder="1" applyAlignment="1" applyProtection="1">
      <alignment vertical="center" wrapText="1"/>
    </xf>
    <xf numFmtId="0" fontId="15" fillId="12" borderId="85" xfId="11" applyFont="1" applyFill="1" applyBorder="1" applyAlignment="1" applyProtection="1">
      <alignment vertical="center" wrapText="1"/>
    </xf>
    <xf numFmtId="0" fontId="12" fillId="12" borderId="40" xfId="0" applyFont="1" applyFill="1" applyBorder="1" applyAlignment="1" applyProtection="1">
      <alignment vertical="center" wrapText="1"/>
    </xf>
    <xf numFmtId="0" fontId="11" fillId="12" borderId="85" xfId="11" applyFont="1" applyFill="1" applyBorder="1" applyAlignment="1" applyProtection="1">
      <alignment vertical="center" wrapText="1"/>
    </xf>
    <xf numFmtId="182" fontId="11" fillId="12" borderId="85" xfId="8" applyFont="1" applyFill="1" applyBorder="1" applyAlignment="1" applyProtection="1">
      <alignment vertical="center" wrapText="1"/>
    </xf>
    <xf numFmtId="0" fontId="12" fillId="12" borderId="85" xfId="11" applyFont="1" applyFill="1" applyBorder="1" applyAlignment="1" applyProtection="1">
      <alignment vertical="center" wrapText="1"/>
    </xf>
    <xf numFmtId="0" fontId="13" fillId="3" borderId="201" xfId="3" applyNumberFormat="1" applyFont="1" applyFill="1" applyBorder="1" applyAlignment="1">
      <alignment horizontal="center" vertical="center" wrapText="1"/>
    </xf>
    <xf numFmtId="0" fontId="17" fillId="3" borderId="202" xfId="0" applyNumberFormat="1" applyFont="1" applyFill="1" applyBorder="1" applyAlignment="1">
      <alignment vertical="center"/>
    </xf>
    <xf numFmtId="0" fontId="17" fillId="0" borderId="0" xfId="0" applyFont="1" applyBorder="1" applyAlignment="1" applyProtection="1">
      <alignment horizontal="left" vertical="center" wrapText="1"/>
      <protection locked="0"/>
    </xf>
    <xf numFmtId="38" fontId="17" fillId="0" borderId="0" xfId="1" applyFont="1" applyBorder="1" applyAlignment="1" applyProtection="1">
      <alignment horizontal="right" vertical="center"/>
      <protection locked="0"/>
    </xf>
    <xf numFmtId="0" fontId="17" fillId="0" borderId="112" xfId="0" applyFont="1" applyBorder="1" applyAlignment="1" applyProtection="1">
      <alignment horizontal="left" vertical="center" wrapText="1"/>
      <protection locked="0"/>
    </xf>
    <xf numFmtId="0" fontId="17" fillId="3" borderId="136" xfId="0" applyNumberFormat="1" applyFont="1" applyFill="1" applyBorder="1" applyAlignment="1">
      <alignment horizontal="center" vertical="center"/>
    </xf>
    <xf numFmtId="0" fontId="23" fillId="3" borderId="201" xfId="0" applyFont="1" applyFill="1" applyBorder="1" applyAlignment="1">
      <alignment horizontal="center" vertical="center" wrapText="1"/>
    </xf>
    <xf numFmtId="0" fontId="2" fillId="0" borderId="40" xfId="11" applyFont="1" applyBorder="1" applyAlignment="1" applyProtection="1">
      <alignment horizontal="center" vertical="center" wrapText="1"/>
      <protection locked="0"/>
    </xf>
    <xf numFmtId="0" fontId="51" fillId="0" borderId="69" xfId="3" applyFont="1" applyBorder="1" applyAlignment="1" applyProtection="1">
      <alignment vertical="center"/>
      <protection locked="0"/>
    </xf>
    <xf numFmtId="182" fontId="55" fillId="0" borderId="0" xfId="8" applyFont="1" applyBorder="1" applyProtection="1">
      <alignment vertical="center"/>
      <protection locked="0"/>
    </xf>
    <xf numFmtId="182" fontId="55" fillId="0" borderId="0" xfId="8" applyFont="1" applyProtection="1">
      <alignment vertical="center"/>
      <protection locked="0"/>
    </xf>
    <xf numFmtId="0" fontId="2" fillId="3" borderId="14" xfId="0" applyFont="1" applyFill="1" applyBorder="1" applyAlignment="1" applyProtection="1">
      <alignment horizontal="center" vertical="center"/>
      <protection hidden="1"/>
    </xf>
    <xf numFmtId="176" fontId="2" fillId="8" borderId="16" xfId="2" applyNumberFormat="1" applyFont="1" applyFill="1" applyBorder="1" applyAlignment="1" applyProtection="1">
      <alignment horizontal="right" vertical="center"/>
      <protection hidden="1"/>
    </xf>
    <xf numFmtId="176" fontId="2" fillId="8" borderId="19" xfId="2" applyNumberFormat="1" applyFont="1" applyFill="1" applyBorder="1" applyAlignment="1" applyProtection="1">
      <alignment horizontal="right" vertical="center"/>
      <protection hidden="1"/>
    </xf>
    <xf numFmtId="38" fontId="2" fillId="8" borderId="12" xfId="1" applyFont="1" applyFill="1" applyBorder="1" applyAlignment="1" applyProtection="1">
      <alignment horizontal="right" vertical="center"/>
      <protection hidden="1"/>
    </xf>
    <xf numFmtId="176" fontId="2" fillId="8" borderId="20" xfId="2" applyNumberFormat="1" applyFont="1" applyFill="1" applyBorder="1" applyAlignment="1" applyProtection="1">
      <alignment horizontal="right" vertical="center"/>
      <protection hidden="1"/>
    </xf>
    <xf numFmtId="0" fontId="74" fillId="0" borderId="0" xfId="11" applyFont="1" applyBorder="1" applyAlignment="1" applyProtection="1">
      <alignment horizontal="right" vertical="center"/>
      <protection hidden="1"/>
    </xf>
    <xf numFmtId="38" fontId="65" fillId="0" borderId="102" xfId="1" applyFont="1" applyBorder="1" applyAlignment="1" applyProtection="1">
      <alignment horizontal="right" vertical="center"/>
      <protection locked="0"/>
    </xf>
    <xf numFmtId="38" fontId="65" fillId="0" borderId="34" xfId="1" applyFont="1" applyBorder="1" applyAlignment="1" applyProtection="1">
      <alignment horizontal="right" vertical="center"/>
      <protection locked="0"/>
    </xf>
    <xf numFmtId="38" fontId="65" fillId="0" borderId="99" xfId="1" applyFont="1" applyBorder="1" applyAlignment="1" applyProtection="1">
      <alignment horizontal="right" vertical="center"/>
      <protection locked="0"/>
    </xf>
    <xf numFmtId="177" fontId="65" fillId="8" borderId="102" xfId="3" applyNumberFormat="1" applyFont="1" applyFill="1" applyBorder="1" applyAlignment="1" applyProtection="1">
      <alignment horizontal="right" vertical="center" shrinkToFit="1"/>
      <protection hidden="1"/>
    </xf>
    <xf numFmtId="38" fontId="65" fillId="8" borderId="25" xfId="1" applyFont="1" applyFill="1" applyBorder="1" applyAlignment="1" applyProtection="1">
      <alignment horizontal="right" vertical="center" shrinkToFit="1"/>
      <protection hidden="1"/>
    </xf>
    <xf numFmtId="177" fontId="65" fillId="8" borderId="99" xfId="3" applyNumberFormat="1" applyFont="1" applyFill="1" applyBorder="1" applyAlignment="1" applyProtection="1">
      <alignment horizontal="right" vertical="center" wrapText="1" shrinkToFit="1"/>
      <protection hidden="1"/>
    </xf>
    <xf numFmtId="177" fontId="65" fillId="8" borderId="99" xfId="3" applyNumberFormat="1" applyFont="1" applyFill="1" applyBorder="1" applyAlignment="1" applyProtection="1">
      <alignment horizontal="right" vertical="center" shrinkToFit="1"/>
      <protection hidden="1"/>
    </xf>
    <xf numFmtId="38" fontId="65" fillId="8" borderId="100" xfId="1" applyFont="1" applyFill="1" applyBorder="1" applyAlignment="1" applyProtection="1">
      <alignment horizontal="right" vertical="center" shrinkToFit="1"/>
      <protection hidden="1"/>
    </xf>
    <xf numFmtId="38" fontId="65" fillId="8" borderId="99" xfId="1" applyFont="1" applyFill="1" applyBorder="1" applyAlignment="1" applyProtection="1">
      <alignment horizontal="right" vertical="center" shrinkToFit="1"/>
      <protection hidden="1"/>
    </xf>
    <xf numFmtId="177" fontId="65" fillId="8" borderId="100" xfId="3" applyNumberFormat="1" applyFont="1" applyFill="1" applyBorder="1" applyAlignment="1" applyProtection="1">
      <alignment horizontal="right" vertical="center" shrinkToFit="1"/>
      <protection hidden="1"/>
    </xf>
    <xf numFmtId="177" fontId="75" fillId="7" borderId="7" xfId="3" applyNumberFormat="1" applyFont="1" applyFill="1" applyBorder="1" applyAlignment="1" applyProtection="1">
      <alignment horizontal="right" vertical="center" shrinkToFit="1"/>
      <protection hidden="1"/>
    </xf>
    <xf numFmtId="177" fontId="65" fillId="8" borderId="101" xfId="3" applyNumberFormat="1" applyFont="1" applyFill="1" applyBorder="1" applyAlignment="1" applyProtection="1">
      <alignment horizontal="right" vertical="center" shrinkToFit="1"/>
      <protection hidden="1"/>
    </xf>
    <xf numFmtId="177" fontId="65" fillId="8" borderId="42" xfId="3" applyNumberFormat="1" applyFont="1" applyFill="1" applyBorder="1" applyAlignment="1" applyProtection="1">
      <alignment horizontal="right" vertical="center" shrinkToFit="1"/>
      <protection hidden="1"/>
    </xf>
    <xf numFmtId="38" fontId="33" fillId="8" borderId="0" xfId="0" applyNumberFormat="1" applyFont="1" applyFill="1" applyAlignment="1" applyProtection="1">
      <alignment horizontal="right" vertical="center"/>
      <protection hidden="1"/>
    </xf>
    <xf numFmtId="177" fontId="65" fillId="0" borderId="34" xfId="3" applyNumberFormat="1" applyFont="1" applyFill="1" applyBorder="1" applyAlignment="1" applyProtection="1">
      <alignment horizontal="right" vertical="center" shrinkToFit="1"/>
      <protection hidden="1"/>
    </xf>
    <xf numFmtId="38" fontId="65" fillId="0" borderId="7" xfId="1" applyFont="1" applyFill="1" applyBorder="1" applyAlignment="1" applyProtection="1">
      <alignment horizontal="right" vertical="center" shrinkToFit="1"/>
      <protection hidden="1"/>
    </xf>
    <xf numFmtId="177" fontId="65" fillId="0" borderId="8" xfId="3" applyNumberFormat="1" applyFont="1" applyFill="1" applyBorder="1" applyAlignment="1" applyProtection="1">
      <alignment horizontal="right" vertical="center" shrinkToFit="1"/>
      <protection hidden="1"/>
    </xf>
    <xf numFmtId="177" fontId="75" fillId="7" borderId="25" xfId="3" applyNumberFormat="1" applyFont="1" applyFill="1" applyBorder="1" applyAlignment="1" applyProtection="1">
      <alignment horizontal="right" vertical="center" shrinkToFit="1"/>
      <protection hidden="1"/>
    </xf>
    <xf numFmtId="38" fontId="75" fillId="7" borderId="25" xfId="1" applyFont="1" applyFill="1" applyBorder="1" applyAlignment="1" applyProtection="1">
      <alignment horizontal="right" vertical="center" shrinkToFit="1"/>
      <protection hidden="1"/>
    </xf>
    <xf numFmtId="177" fontId="75" fillId="7" borderId="34" xfId="3" applyNumberFormat="1" applyFont="1" applyFill="1" applyBorder="1" applyAlignment="1" applyProtection="1">
      <alignment horizontal="right" vertical="center" shrinkToFit="1"/>
      <protection hidden="1"/>
    </xf>
    <xf numFmtId="177" fontId="75" fillId="7" borderId="188" xfId="3" applyNumberFormat="1" applyFont="1" applyFill="1" applyBorder="1" applyAlignment="1" applyProtection="1">
      <alignment horizontal="right" vertical="center" shrinkToFit="1"/>
      <protection hidden="1"/>
    </xf>
    <xf numFmtId="177" fontId="84" fillId="0" borderId="0" xfId="3" applyNumberFormat="1" applyFont="1" applyFill="1" applyBorder="1" applyAlignment="1" applyProtection="1">
      <alignment horizontal="right" vertical="center" shrinkToFit="1"/>
      <protection hidden="1"/>
    </xf>
    <xf numFmtId="38" fontId="75" fillId="0" borderId="7" xfId="1" applyFont="1" applyBorder="1" applyAlignment="1" applyProtection="1">
      <alignment horizontal="right" vertical="center"/>
      <protection hidden="1"/>
    </xf>
    <xf numFmtId="38" fontId="13" fillId="8" borderId="0" xfId="1" applyFont="1" applyFill="1" applyBorder="1" applyProtection="1">
      <alignment vertical="center"/>
      <protection hidden="1"/>
    </xf>
    <xf numFmtId="38" fontId="17" fillId="3" borderId="122" xfId="0" applyNumberFormat="1" applyFont="1" applyFill="1" applyBorder="1" applyAlignment="1" applyProtection="1">
      <alignment vertical="center"/>
      <protection hidden="1"/>
    </xf>
    <xf numFmtId="38" fontId="17" fillId="3" borderId="117" xfId="0" applyNumberFormat="1" applyFont="1" applyFill="1" applyBorder="1" applyAlignment="1" applyProtection="1">
      <alignment vertical="center"/>
      <protection hidden="1"/>
    </xf>
    <xf numFmtId="187" fontId="13" fillId="3" borderId="111" xfId="0" applyNumberFormat="1" applyFont="1" applyFill="1" applyBorder="1" applyAlignment="1" applyProtection="1">
      <alignment horizontal="center" vertical="center"/>
      <protection hidden="1"/>
    </xf>
    <xf numFmtId="0" fontId="21" fillId="4" borderId="106" xfId="3" applyFont="1" applyFill="1" applyBorder="1" applyProtection="1">
      <alignment vertical="center"/>
      <protection hidden="1"/>
    </xf>
    <xf numFmtId="0" fontId="31" fillId="4" borderId="106" xfId="3" applyNumberFormat="1" applyFont="1" applyFill="1" applyBorder="1" applyProtection="1">
      <alignment vertical="center"/>
      <protection hidden="1"/>
    </xf>
    <xf numFmtId="38" fontId="13" fillId="8" borderId="112" xfId="1" applyFont="1" applyFill="1" applyBorder="1" applyProtection="1">
      <alignment vertical="center"/>
      <protection hidden="1"/>
    </xf>
    <xf numFmtId="188" fontId="13" fillId="3" borderId="111" xfId="0" applyNumberFormat="1" applyFont="1" applyFill="1" applyBorder="1" applyAlignment="1" applyProtection="1">
      <alignment horizontal="center" vertical="center"/>
      <protection hidden="1"/>
    </xf>
    <xf numFmtId="38" fontId="13" fillId="3" borderId="117" xfId="0" applyNumberFormat="1" applyFont="1" applyFill="1" applyBorder="1" applyAlignment="1" applyProtection="1">
      <alignment vertical="center"/>
      <protection hidden="1"/>
    </xf>
    <xf numFmtId="38" fontId="13" fillId="3" borderId="123" xfId="0" applyNumberFormat="1" applyFont="1" applyFill="1" applyBorder="1" applyProtection="1">
      <alignment vertical="center"/>
      <protection hidden="1"/>
    </xf>
    <xf numFmtId="189" fontId="17" fillId="3" borderId="1" xfId="3" applyNumberFormat="1" applyFont="1" applyFill="1" applyBorder="1" applyAlignment="1" applyProtection="1">
      <alignment horizontal="center" vertical="center"/>
      <protection hidden="1"/>
    </xf>
    <xf numFmtId="189" fontId="17" fillId="3" borderId="7" xfId="3" applyNumberFormat="1" applyFont="1" applyFill="1" applyBorder="1" applyAlignment="1" applyProtection="1">
      <alignment horizontal="center" vertical="center"/>
      <protection hidden="1"/>
    </xf>
    <xf numFmtId="177" fontId="11" fillId="8" borderId="25" xfId="3" applyNumberFormat="1" applyFont="1" applyFill="1" applyBorder="1" applyAlignment="1" applyProtection="1">
      <alignment horizontal="right" vertical="center"/>
      <protection hidden="1"/>
    </xf>
    <xf numFmtId="177" fontId="11" fillId="8" borderId="7" xfId="3" applyNumberFormat="1" applyFont="1" applyFill="1" applyBorder="1" applyAlignment="1" applyProtection="1">
      <alignment horizontal="right" vertical="center"/>
      <protection hidden="1"/>
    </xf>
    <xf numFmtId="189" fontId="17" fillId="3" borderId="111" xfId="3" applyNumberFormat="1" applyFont="1" applyFill="1" applyBorder="1" applyAlignment="1" applyProtection="1">
      <alignment horizontal="center" vertical="center"/>
      <protection hidden="1"/>
    </xf>
    <xf numFmtId="178" fontId="13" fillId="8" borderId="0" xfId="3" applyNumberFormat="1" applyFont="1" applyFill="1" applyBorder="1" applyAlignment="1" applyProtection="1">
      <alignment horizontal="center" vertical="center" wrapText="1"/>
      <protection hidden="1"/>
    </xf>
    <xf numFmtId="178" fontId="13" fillId="8" borderId="0" xfId="3" applyNumberFormat="1" applyFont="1" applyFill="1" applyAlignment="1" applyProtection="1">
      <alignment horizontal="center" vertical="center" wrapText="1"/>
      <protection hidden="1"/>
    </xf>
    <xf numFmtId="38" fontId="13" fillId="8" borderId="0" xfId="1" applyFont="1" applyFill="1" applyBorder="1" applyAlignment="1" applyProtection="1">
      <alignment horizontal="right" vertical="center" wrapText="1"/>
      <protection hidden="1"/>
    </xf>
    <xf numFmtId="38" fontId="13" fillId="8" borderId="112" xfId="1" applyFont="1" applyFill="1" applyBorder="1" applyAlignment="1" applyProtection="1">
      <alignment horizontal="right" vertical="center" wrapText="1"/>
      <protection hidden="1"/>
    </xf>
    <xf numFmtId="0" fontId="21" fillId="0" borderId="106" xfId="3" applyFont="1" applyBorder="1" applyProtection="1">
      <alignment vertical="center"/>
      <protection hidden="1"/>
    </xf>
    <xf numFmtId="38" fontId="13" fillId="8" borderId="0" xfId="1" applyFont="1" applyFill="1" applyBorder="1" applyAlignment="1" applyProtection="1">
      <alignment vertical="center" wrapText="1"/>
      <protection hidden="1"/>
    </xf>
    <xf numFmtId="38" fontId="13" fillId="3" borderId="117" xfId="0" applyNumberFormat="1" applyFont="1" applyFill="1" applyBorder="1" applyAlignment="1" applyProtection="1">
      <alignment horizontal="right" vertical="center" wrapText="1"/>
      <protection hidden="1"/>
    </xf>
    <xf numFmtId="38" fontId="13" fillId="3" borderId="123" xfId="0" applyNumberFormat="1" applyFont="1" applyFill="1" applyBorder="1" applyAlignment="1" applyProtection="1">
      <alignment horizontal="right" vertical="center" wrapText="1"/>
      <protection hidden="1"/>
    </xf>
    <xf numFmtId="0" fontId="13" fillId="0" borderId="7" xfId="11" applyFont="1" applyBorder="1" applyAlignment="1" applyProtection="1">
      <alignment horizontal="right" vertical="center"/>
      <protection locked="0"/>
    </xf>
    <xf numFmtId="0" fontId="21" fillId="0" borderId="0" xfId="11" applyFont="1" applyBorder="1" applyAlignment="1" applyProtection="1">
      <alignment vertical="top"/>
      <protection hidden="1"/>
    </xf>
    <xf numFmtId="38" fontId="13" fillId="3" borderId="5" xfId="0" applyNumberFormat="1" applyFont="1" applyFill="1" applyBorder="1" applyAlignment="1" applyProtection="1">
      <alignment vertical="center" wrapText="1"/>
      <protection hidden="1"/>
    </xf>
    <xf numFmtId="185" fontId="13" fillId="3" borderId="9" xfId="0" applyNumberFormat="1" applyFont="1" applyFill="1" applyBorder="1" applyAlignment="1" applyProtection="1">
      <alignment horizontal="center" vertical="center" wrapText="1"/>
      <protection hidden="1"/>
    </xf>
    <xf numFmtId="0" fontId="21" fillId="0" borderId="106" xfId="3" applyFont="1" applyFill="1" applyBorder="1" applyProtection="1">
      <alignment vertical="center"/>
      <protection hidden="1"/>
    </xf>
    <xf numFmtId="38" fontId="13" fillId="3" borderId="117" xfId="0" applyNumberFormat="1" applyFont="1" applyFill="1" applyBorder="1" applyAlignment="1" applyProtection="1">
      <alignment vertical="center" wrapText="1"/>
      <protection hidden="1"/>
    </xf>
    <xf numFmtId="186" fontId="13" fillId="3" borderId="111" xfId="0" applyNumberFormat="1" applyFont="1" applyFill="1" applyBorder="1" applyAlignment="1" applyProtection="1">
      <alignment horizontal="center" vertical="center"/>
      <protection hidden="1"/>
    </xf>
    <xf numFmtId="0" fontId="21" fillId="0" borderId="148" xfId="3" applyFont="1" applyFill="1" applyBorder="1" applyProtection="1">
      <alignment vertical="center"/>
      <protection hidden="1"/>
    </xf>
    <xf numFmtId="0" fontId="31" fillId="0" borderId="148" xfId="3" applyNumberFormat="1" applyFont="1" applyFill="1" applyBorder="1" applyProtection="1">
      <alignment vertical="center"/>
      <protection hidden="1"/>
    </xf>
    <xf numFmtId="38" fontId="13" fillId="8" borderId="1" xfId="1" applyNumberFormat="1" applyFont="1" applyFill="1" applyBorder="1" applyProtection="1">
      <alignment vertical="center"/>
      <protection hidden="1"/>
    </xf>
    <xf numFmtId="38" fontId="17" fillId="3" borderId="145" xfId="0" applyNumberFormat="1" applyFont="1" applyFill="1" applyBorder="1" applyAlignment="1" applyProtection="1">
      <alignment vertical="center"/>
      <protection hidden="1"/>
    </xf>
    <xf numFmtId="190" fontId="13" fillId="3" borderId="143" xfId="0" applyNumberFormat="1" applyFont="1" applyFill="1" applyBorder="1" applyAlignment="1" applyProtection="1">
      <alignment horizontal="center" vertical="center"/>
      <protection hidden="1"/>
    </xf>
    <xf numFmtId="0" fontId="21" fillId="4" borderId="191" xfId="3" applyNumberFormat="1" applyFont="1" applyFill="1" applyBorder="1" applyAlignment="1" applyProtection="1">
      <alignment vertical="center"/>
      <protection hidden="1"/>
    </xf>
    <xf numFmtId="191" fontId="13" fillId="3" borderId="143" xfId="0" applyNumberFormat="1" applyFont="1" applyFill="1" applyBorder="1" applyAlignment="1" applyProtection="1">
      <alignment horizontal="center" vertical="center"/>
      <protection hidden="1"/>
    </xf>
    <xf numFmtId="192" fontId="13" fillId="3" borderId="143" xfId="0" applyNumberFormat="1" applyFont="1" applyFill="1" applyBorder="1" applyAlignment="1" applyProtection="1">
      <alignment horizontal="center" vertical="center"/>
      <protection hidden="1"/>
    </xf>
    <xf numFmtId="190" fontId="13" fillId="0" borderId="25" xfId="0" applyNumberFormat="1" applyFont="1" applyFill="1" applyBorder="1" applyAlignment="1" applyProtection="1">
      <alignment horizontal="center" vertical="center"/>
      <protection locked="0"/>
    </xf>
    <xf numFmtId="0" fontId="13" fillId="0" borderId="1" xfId="0" applyFont="1" applyBorder="1" applyAlignment="1" applyProtection="1">
      <alignment horizontal="left" vertical="center" wrapText="1"/>
      <protection locked="0"/>
    </xf>
    <xf numFmtId="0" fontId="13" fillId="0" borderId="1" xfId="0" applyFont="1" applyBorder="1" applyAlignment="1" applyProtection="1">
      <alignment horizontal="center" vertical="center" wrapText="1"/>
      <protection locked="0"/>
    </xf>
    <xf numFmtId="38" fontId="13" fillId="0" borderId="1" xfId="1" applyNumberFormat="1" applyFont="1" applyBorder="1" applyAlignment="1" applyProtection="1">
      <alignment horizontal="right" vertical="center"/>
      <protection locked="0"/>
    </xf>
    <xf numFmtId="38" fontId="23" fillId="0" borderId="83" xfId="1" applyNumberFormat="1" applyFont="1" applyBorder="1" applyAlignment="1" applyProtection="1">
      <alignment horizontal="center" vertical="center"/>
      <protection locked="0"/>
    </xf>
    <xf numFmtId="0" fontId="13" fillId="0" borderId="25" xfId="0" applyFont="1" applyBorder="1" applyAlignment="1" applyProtection="1">
      <alignment horizontal="left" vertical="center" wrapText="1"/>
      <protection locked="0"/>
    </xf>
    <xf numFmtId="38" fontId="0" fillId="0" borderId="0" xfId="1" applyFont="1" applyProtection="1">
      <alignment vertical="center"/>
      <protection locked="0"/>
    </xf>
    <xf numFmtId="38" fontId="13" fillId="0" borderId="83" xfId="1" applyNumberFormat="1" applyFont="1" applyBorder="1" applyAlignment="1" applyProtection="1">
      <alignment horizontal="center" vertical="center"/>
      <protection locked="0"/>
    </xf>
    <xf numFmtId="38" fontId="13" fillId="0" borderId="1" xfId="1" applyFont="1" applyBorder="1" applyAlignment="1" applyProtection="1">
      <alignment horizontal="right" vertical="center"/>
      <protection locked="0"/>
    </xf>
    <xf numFmtId="0" fontId="13" fillId="0" borderId="193" xfId="0" applyFont="1" applyBorder="1" applyAlignment="1" applyProtection="1">
      <alignment horizontal="left" vertical="center" wrapText="1"/>
      <protection locked="0"/>
    </xf>
    <xf numFmtId="0" fontId="31" fillId="4" borderId="204" xfId="0" applyFont="1" applyFill="1" applyBorder="1">
      <alignment vertical="center"/>
    </xf>
    <xf numFmtId="0" fontId="65" fillId="0" borderId="0" xfId="3" applyFont="1" applyFill="1" applyBorder="1" applyAlignment="1" applyProtection="1">
      <alignment horizontal="right" vertical="center"/>
    </xf>
    <xf numFmtId="38" fontId="65" fillId="0" borderId="7" xfId="1" applyFont="1" applyFill="1" applyBorder="1" applyAlignment="1" applyProtection="1">
      <alignment horizontal="right" vertical="center"/>
      <protection locked="0"/>
    </xf>
    <xf numFmtId="38" fontId="65" fillId="0" borderId="25" xfId="1" applyFont="1" applyFill="1" applyBorder="1" applyAlignment="1" applyProtection="1">
      <alignment horizontal="right" vertical="center"/>
      <protection locked="0"/>
    </xf>
    <xf numFmtId="38" fontId="33" fillId="0" borderId="0" xfId="1" applyFont="1" applyFill="1" applyAlignment="1" applyProtection="1">
      <alignment horizontal="center"/>
    </xf>
    <xf numFmtId="0" fontId="51" fillId="0" borderId="85" xfId="3" applyFont="1" applyBorder="1" applyAlignment="1" applyProtection="1">
      <alignment vertical="center"/>
      <protection locked="0"/>
    </xf>
    <xf numFmtId="0" fontId="51" fillId="8" borderId="41" xfId="3" applyFont="1" applyFill="1" applyBorder="1" applyAlignment="1" applyProtection="1">
      <alignment vertical="center"/>
    </xf>
    <xf numFmtId="0" fontId="66" fillId="0" borderId="5" xfId="0" applyFont="1" applyBorder="1" applyAlignment="1" applyProtection="1">
      <alignment vertical="center"/>
    </xf>
    <xf numFmtId="0" fontId="67" fillId="0" borderId="5" xfId="0" applyFont="1" applyBorder="1" applyAlignment="1" applyProtection="1">
      <alignment vertical="center"/>
    </xf>
    <xf numFmtId="0" fontId="62" fillId="0" borderId="0" xfId="0" applyFont="1" applyProtection="1">
      <alignment vertical="center"/>
    </xf>
    <xf numFmtId="49" fontId="62" fillId="0" borderId="0" xfId="6" applyNumberFormat="1" applyFont="1" applyBorder="1" applyAlignment="1" applyProtection="1">
      <alignment horizontal="left" vertical="center"/>
    </xf>
    <xf numFmtId="0" fontId="62" fillId="0" borderId="0" xfId="6" applyNumberFormat="1" applyFont="1" applyBorder="1" applyAlignment="1" applyProtection="1">
      <alignment horizontal="left" vertical="center"/>
    </xf>
    <xf numFmtId="0" fontId="62" fillId="0" borderId="0" xfId="6" applyNumberFormat="1" applyFont="1" applyFill="1" applyBorder="1" applyAlignment="1" applyProtection="1">
      <alignment horizontal="left" vertical="center"/>
    </xf>
    <xf numFmtId="0" fontId="93" fillId="0" borderId="0" xfId="0" applyFont="1" applyFill="1" applyProtection="1">
      <alignment vertical="center"/>
    </xf>
    <xf numFmtId="0" fontId="93" fillId="0" borderId="0" xfId="0" applyFont="1" applyFill="1" applyBorder="1" applyAlignment="1" applyProtection="1">
      <alignment vertical="center"/>
    </xf>
    <xf numFmtId="0" fontId="93" fillId="0" borderId="0" xfId="0" applyFont="1" applyProtection="1">
      <alignment vertical="center"/>
    </xf>
    <xf numFmtId="0" fontId="0" fillId="0" borderId="0" xfId="0">
      <alignment vertical="center"/>
    </xf>
    <xf numFmtId="0" fontId="33" fillId="0" borderId="0" xfId="3" applyFont="1" applyFill="1" applyProtection="1">
      <alignment vertical="center"/>
    </xf>
    <xf numFmtId="0" fontId="65" fillId="0" borderId="0" xfId="3" applyFont="1" applyFill="1" applyAlignment="1" applyProtection="1">
      <alignment horizontal="right" vertical="center"/>
    </xf>
    <xf numFmtId="38" fontId="33" fillId="0" borderId="0" xfId="1" applyFont="1" applyFill="1" applyAlignment="1" applyProtection="1">
      <alignment horizontal="center" vertical="center"/>
    </xf>
    <xf numFmtId="38" fontId="65" fillId="0" borderId="7" xfId="1" applyFont="1" applyFill="1" applyBorder="1" applyProtection="1">
      <alignment vertical="center"/>
      <protection locked="0"/>
    </xf>
    <xf numFmtId="38" fontId="65" fillId="8" borderId="25" xfId="1" applyFont="1" applyFill="1" applyBorder="1" applyAlignment="1" applyProtection="1">
      <alignment horizontal="right" vertical="center" shrinkToFit="1"/>
      <protection hidden="1"/>
    </xf>
    <xf numFmtId="38" fontId="65" fillId="8" borderId="100" xfId="1" applyFont="1" applyFill="1" applyBorder="1" applyAlignment="1" applyProtection="1">
      <alignment horizontal="right" vertical="center" shrinkToFit="1"/>
      <protection hidden="1"/>
    </xf>
    <xf numFmtId="38" fontId="65" fillId="8" borderId="99" xfId="1" applyFont="1" applyFill="1" applyBorder="1" applyAlignment="1" applyProtection="1">
      <alignment horizontal="right" vertical="center" shrinkToFit="1"/>
      <protection hidden="1"/>
    </xf>
    <xf numFmtId="38" fontId="65" fillId="8" borderId="101" xfId="1" applyFont="1" applyFill="1" applyBorder="1" applyAlignment="1" applyProtection="1">
      <alignment horizontal="right" vertical="center" shrinkToFit="1"/>
      <protection hidden="1"/>
    </xf>
    <xf numFmtId="38" fontId="75" fillId="7" borderId="7" xfId="1" applyFont="1" applyFill="1" applyBorder="1" applyAlignment="1" applyProtection="1">
      <alignment horizontal="right" vertical="center" shrinkToFit="1"/>
      <protection hidden="1"/>
    </xf>
    <xf numFmtId="0" fontId="12" fillId="12" borderId="40" xfId="11" applyFont="1" applyFill="1" applyBorder="1" applyAlignment="1" applyProtection="1">
      <alignment horizontal="left" vertical="center" wrapText="1" shrinkToFit="1"/>
    </xf>
    <xf numFmtId="0" fontId="12" fillId="12" borderId="86" xfId="11" applyFont="1" applyFill="1" applyBorder="1" applyAlignment="1" applyProtection="1">
      <alignment horizontal="left" vertical="center" wrapText="1" shrinkToFit="1"/>
    </xf>
    <xf numFmtId="0" fontId="12" fillId="12" borderId="85" xfId="11" applyFont="1" applyFill="1" applyBorder="1" applyAlignment="1" applyProtection="1">
      <alignment horizontal="left" vertical="center" wrapText="1" shrinkToFit="1"/>
    </xf>
    <xf numFmtId="182" fontId="12" fillId="10" borderId="92" xfId="8" applyFont="1" applyFill="1" applyBorder="1" applyAlignment="1" applyProtection="1">
      <alignment horizontal="center" vertical="center" wrapText="1" shrinkToFit="1"/>
    </xf>
    <xf numFmtId="182" fontId="12" fillId="10" borderId="64" xfId="8" applyFont="1" applyFill="1" applyBorder="1" applyAlignment="1" applyProtection="1">
      <alignment horizontal="center" vertical="center" wrapText="1" shrinkToFit="1"/>
    </xf>
    <xf numFmtId="182" fontId="12" fillId="10" borderId="157" xfId="8" applyFont="1" applyFill="1" applyBorder="1" applyAlignment="1" applyProtection="1">
      <alignment horizontal="center" vertical="center" wrapText="1" shrinkToFit="1"/>
    </xf>
    <xf numFmtId="182" fontId="12" fillId="10" borderId="80" xfId="8" applyFont="1" applyFill="1" applyBorder="1" applyAlignment="1" applyProtection="1">
      <alignment horizontal="center" vertical="center" wrapText="1" shrinkToFit="1"/>
    </xf>
    <xf numFmtId="182" fontId="12" fillId="12" borderId="85" xfId="7" applyFont="1" applyFill="1" applyBorder="1" applyAlignment="1" applyProtection="1">
      <alignment horizontal="left" vertical="center" wrapText="1" shrinkToFit="1"/>
    </xf>
    <xf numFmtId="182" fontId="12" fillId="12" borderId="40" xfId="7" applyFont="1" applyFill="1" applyBorder="1" applyAlignment="1" applyProtection="1">
      <alignment horizontal="left" vertical="center" wrapText="1" shrinkToFit="1"/>
    </xf>
    <xf numFmtId="182" fontId="12" fillId="12" borderId="86" xfId="7" applyFont="1" applyFill="1" applyBorder="1" applyAlignment="1" applyProtection="1">
      <alignment horizontal="left" vertical="center" wrapText="1" shrinkToFit="1"/>
    </xf>
    <xf numFmtId="0" fontId="12" fillId="12" borderId="85" xfId="0" applyFont="1" applyFill="1" applyBorder="1" applyAlignment="1" applyProtection="1">
      <alignment horizontal="left" vertical="center" wrapText="1" shrinkToFit="1"/>
    </xf>
    <xf numFmtId="0" fontId="12" fillId="12" borderId="40" xfId="0" applyFont="1" applyFill="1" applyBorder="1" applyAlignment="1" applyProtection="1">
      <alignment horizontal="left" vertical="center" wrapText="1" shrinkToFit="1"/>
    </xf>
    <xf numFmtId="0" fontId="12" fillId="12" borderId="86" xfId="0" applyFont="1" applyFill="1" applyBorder="1" applyAlignment="1" applyProtection="1">
      <alignment horizontal="left" vertical="center" wrapText="1" shrinkToFit="1"/>
    </xf>
    <xf numFmtId="0" fontId="12" fillId="12" borderId="68" xfId="3" applyFont="1" applyFill="1" applyBorder="1" applyAlignment="1" applyProtection="1">
      <alignment horizontal="left" vertical="center" wrapText="1" shrinkToFit="1"/>
    </xf>
    <xf numFmtId="0" fontId="12" fillId="12" borderId="40" xfId="3" applyFont="1" applyFill="1" applyBorder="1" applyAlignment="1" applyProtection="1">
      <alignment horizontal="left" vertical="center" wrapText="1" shrinkToFit="1"/>
    </xf>
    <xf numFmtId="0" fontId="12" fillId="12" borderId="86" xfId="3" applyFont="1" applyFill="1" applyBorder="1" applyAlignment="1" applyProtection="1">
      <alignment horizontal="left" vertical="center" wrapText="1" shrinkToFit="1"/>
    </xf>
    <xf numFmtId="0" fontId="12" fillId="9" borderId="68" xfId="11" applyFont="1" applyFill="1" applyBorder="1" applyAlignment="1" applyProtection="1">
      <alignment horizontal="left" vertical="center" wrapText="1" shrinkToFit="1"/>
    </xf>
    <xf numFmtId="0" fontId="12" fillId="9" borderId="40" xfId="11" applyFont="1" applyFill="1" applyBorder="1" applyAlignment="1" applyProtection="1">
      <alignment horizontal="left" vertical="center" wrapText="1" shrinkToFit="1"/>
    </xf>
    <xf numFmtId="0" fontId="12" fillId="9" borderId="86" xfId="11" applyFont="1" applyFill="1" applyBorder="1" applyAlignment="1" applyProtection="1">
      <alignment horizontal="left" vertical="center" wrapText="1" shrinkToFit="1"/>
    </xf>
    <xf numFmtId="0" fontId="12" fillId="9" borderId="43" xfId="11" applyFont="1" applyFill="1" applyBorder="1" applyAlignment="1" applyProtection="1">
      <alignment horizontal="left" vertical="center" wrapText="1" shrinkToFit="1"/>
    </xf>
    <xf numFmtId="0" fontId="16" fillId="9" borderId="92" xfId="3" applyFont="1" applyFill="1" applyBorder="1" applyAlignment="1" applyProtection="1">
      <alignment horizontal="center" vertical="center" wrapText="1" shrinkToFit="1"/>
    </xf>
    <xf numFmtId="0" fontId="16" fillId="9" borderId="64" xfId="3" applyFont="1" applyFill="1" applyBorder="1" applyAlignment="1" applyProtection="1">
      <alignment horizontal="center" vertical="center" wrapText="1" shrinkToFit="1"/>
    </xf>
    <xf numFmtId="0" fontId="12" fillId="10" borderId="43" xfId="11" applyFont="1" applyFill="1" applyBorder="1" applyAlignment="1" applyProtection="1">
      <alignment horizontal="left" vertical="center" wrapText="1" shrinkToFit="1"/>
    </xf>
    <xf numFmtId="0" fontId="12" fillId="10" borderId="40" xfId="11" applyFont="1" applyFill="1" applyBorder="1" applyAlignment="1" applyProtection="1">
      <alignment horizontal="left" vertical="center" wrapText="1" shrinkToFit="1"/>
    </xf>
    <xf numFmtId="0" fontId="12" fillId="0" borderId="2" xfId="11" quotePrefix="1" applyFont="1" applyFill="1" applyBorder="1" applyAlignment="1" applyProtection="1">
      <alignment horizontal="center" vertical="center"/>
    </xf>
    <xf numFmtId="182" fontId="90" fillId="11" borderId="105" xfId="8" applyFont="1" applyFill="1" applyBorder="1" applyAlignment="1" applyProtection="1">
      <alignment horizontal="left" vertical="center" shrinkToFit="1"/>
    </xf>
    <xf numFmtId="182" fontId="90" fillId="11" borderId="23" xfId="8" applyFont="1" applyFill="1" applyBorder="1" applyAlignment="1" applyProtection="1">
      <alignment horizontal="left" vertical="center" shrinkToFit="1"/>
    </xf>
    <xf numFmtId="0" fontId="12" fillId="12" borderId="149" xfId="11" quotePrefix="1" applyFont="1" applyFill="1" applyBorder="1" applyAlignment="1" applyProtection="1">
      <alignment horizontal="left" vertical="center" shrinkToFit="1"/>
    </xf>
    <xf numFmtId="0" fontId="12" fillId="12" borderId="23" xfId="11" quotePrefix="1" applyFont="1" applyFill="1" applyBorder="1" applyAlignment="1" applyProtection="1">
      <alignment horizontal="left" vertical="center" shrinkToFit="1"/>
    </xf>
    <xf numFmtId="0" fontId="12" fillId="12" borderId="31" xfId="11" quotePrefix="1" applyFont="1" applyFill="1" applyBorder="1" applyAlignment="1" applyProtection="1">
      <alignment horizontal="left" vertical="center" shrinkToFit="1"/>
    </xf>
    <xf numFmtId="49" fontId="12" fillId="0" borderId="2" xfId="8" applyNumberFormat="1" applyFont="1" applyFill="1" applyBorder="1" applyAlignment="1" applyProtection="1">
      <alignment horizontal="center" vertical="center"/>
    </xf>
    <xf numFmtId="49" fontId="90" fillId="11" borderId="105" xfId="8" applyNumberFormat="1" applyFont="1" applyFill="1" applyBorder="1" applyAlignment="1" applyProtection="1">
      <alignment horizontal="left" vertical="center" shrinkToFit="1"/>
    </xf>
    <xf numFmtId="49" fontId="90" fillId="11" borderId="23" xfId="8" applyNumberFormat="1" applyFont="1" applyFill="1" applyBorder="1" applyAlignment="1" applyProtection="1">
      <alignment horizontal="left" vertical="center" shrinkToFit="1"/>
    </xf>
    <xf numFmtId="0" fontId="12" fillId="11" borderId="67" xfId="0" applyFont="1" applyFill="1" applyBorder="1" applyAlignment="1" applyProtection="1">
      <alignment horizontal="center" vertical="center" shrinkToFit="1"/>
    </xf>
    <xf numFmtId="0" fontId="12" fillId="11" borderId="9" xfId="0" applyFont="1" applyFill="1" applyBorder="1" applyAlignment="1" applyProtection="1">
      <alignment horizontal="center" vertical="center" shrinkToFit="1"/>
    </xf>
    <xf numFmtId="0" fontId="12" fillId="11" borderId="4" xfId="0" applyFont="1" applyFill="1" applyBorder="1" applyAlignment="1" applyProtection="1">
      <alignment horizontal="center" vertical="center" shrinkToFit="1"/>
    </xf>
    <xf numFmtId="0" fontId="12" fillId="12" borderId="158" xfId="0" applyFont="1" applyFill="1" applyBorder="1" applyAlignment="1" applyProtection="1">
      <alignment horizontal="left" vertical="center" wrapText="1" shrinkToFit="1"/>
    </xf>
    <xf numFmtId="0" fontId="12" fillId="12" borderId="28" xfId="0" applyFont="1" applyFill="1" applyBorder="1" applyAlignment="1" applyProtection="1">
      <alignment horizontal="left" vertical="center" wrapText="1" shrinkToFit="1"/>
    </xf>
    <xf numFmtId="0" fontId="12" fillId="12" borderId="33" xfId="0" applyFont="1" applyFill="1" applyBorder="1" applyAlignment="1" applyProtection="1">
      <alignment horizontal="left" vertical="center" wrapText="1" shrinkToFit="1"/>
    </xf>
    <xf numFmtId="0" fontId="16" fillId="12" borderId="85" xfId="0" applyFont="1" applyFill="1" applyBorder="1" applyAlignment="1" applyProtection="1">
      <alignment horizontal="left" vertical="center" wrapText="1" shrinkToFit="1"/>
    </xf>
    <xf numFmtId="0" fontId="16" fillId="12" borderId="40" xfId="0" applyFont="1" applyFill="1" applyBorder="1" applyAlignment="1" applyProtection="1">
      <alignment horizontal="left" vertical="center" wrapText="1" shrinkToFit="1"/>
    </xf>
    <xf numFmtId="0" fontId="16" fillId="12" borderId="86" xfId="0" applyFont="1" applyFill="1" applyBorder="1" applyAlignment="1" applyProtection="1">
      <alignment horizontal="left" vertical="center" wrapText="1" shrinkToFit="1"/>
    </xf>
    <xf numFmtId="0" fontId="12" fillId="5" borderId="68" xfId="11" applyFont="1" applyFill="1" applyBorder="1" applyAlignment="1" applyProtection="1">
      <alignment horizontal="left" vertical="center" wrapText="1" shrinkToFit="1"/>
    </xf>
    <xf numFmtId="0" fontId="12" fillId="5" borderId="43" xfId="11" applyFont="1" applyFill="1" applyBorder="1" applyAlignment="1" applyProtection="1">
      <alignment horizontal="left" vertical="center" wrapText="1" shrinkToFit="1"/>
    </xf>
    <xf numFmtId="0" fontId="12" fillId="5" borderId="60" xfId="11" applyFont="1" applyFill="1" applyBorder="1" applyAlignment="1" applyProtection="1">
      <alignment horizontal="left" vertical="center" wrapText="1" shrinkToFit="1"/>
    </xf>
    <xf numFmtId="0" fontId="12" fillId="5" borderId="64" xfId="11" applyFont="1" applyFill="1" applyBorder="1" applyAlignment="1" applyProtection="1">
      <alignment horizontal="center" vertical="center" wrapText="1" shrinkToFit="1"/>
    </xf>
    <xf numFmtId="182" fontId="12" fillId="5" borderId="92" xfId="8" applyFont="1" applyFill="1" applyBorder="1" applyAlignment="1" applyProtection="1">
      <alignment horizontal="center" vertical="center" wrapText="1" shrinkToFit="1"/>
    </xf>
    <xf numFmtId="182" fontId="12" fillId="5" borderId="64" xfId="8" applyFont="1" applyFill="1" applyBorder="1" applyAlignment="1" applyProtection="1">
      <alignment horizontal="center" vertical="center" wrapText="1" shrinkToFit="1"/>
    </xf>
    <xf numFmtId="0" fontId="12" fillId="12" borderId="92" xfId="3" applyFont="1" applyFill="1" applyBorder="1" applyAlignment="1" applyProtection="1">
      <alignment horizontal="center" vertical="center" wrapText="1" shrinkToFit="1"/>
    </xf>
    <xf numFmtId="0" fontId="12" fillId="12" borderId="64" xfId="3" applyFont="1" applyFill="1" applyBorder="1" applyAlignment="1" applyProtection="1">
      <alignment horizontal="center" vertical="center" wrapText="1" shrinkToFit="1"/>
    </xf>
    <xf numFmtId="0" fontId="12" fillId="12" borderId="68" xfId="11" applyFont="1" applyFill="1" applyBorder="1" applyAlignment="1" applyProtection="1">
      <alignment horizontal="left" vertical="center" wrapText="1" shrinkToFit="1"/>
    </xf>
    <xf numFmtId="182" fontId="12" fillId="12" borderId="92" xfId="8" applyFont="1" applyFill="1" applyBorder="1" applyAlignment="1" applyProtection="1">
      <alignment horizontal="center" vertical="center" wrapText="1" shrinkToFit="1"/>
    </xf>
    <xf numFmtId="182" fontId="12" fillId="12" borderId="64" xfId="8" applyFont="1" applyFill="1" applyBorder="1" applyAlignment="1" applyProtection="1">
      <alignment horizontal="center" vertical="center" wrapText="1" shrinkToFit="1"/>
    </xf>
    <xf numFmtId="0" fontId="21" fillId="0" borderId="0" xfId="0" applyFont="1" applyFill="1" applyBorder="1" applyAlignment="1" applyProtection="1">
      <alignment horizontal="left" vertical="center"/>
    </xf>
    <xf numFmtId="0" fontId="48" fillId="0" borderId="0" xfId="0" applyFont="1" applyFill="1" applyBorder="1" applyAlignment="1" applyProtection="1">
      <alignment horizontal="center" vertical="center"/>
    </xf>
    <xf numFmtId="0" fontId="90" fillId="11" borderId="105" xfId="0" applyFont="1" applyFill="1" applyBorder="1" applyAlignment="1" applyProtection="1">
      <alignment horizontal="left" vertical="center" shrinkToFit="1"/>
    </xf>
    <xf numFmtId="0" fontId="90" fillId="11" borderId="23" xfId="0" applyFont="1" applyFill="1" applyBorder="1" applyAlignment="1" applyProtection="1">
      <alignment horizontal="left" vertical="center" shrinkToFit="1"/>
    </xf>
    <xf numFmtId="182" fontId="12" fillId="11" borderId="67" xfId="8" applyFont="1" applyFill="1" applyBorder="1" applyAlignment="1" applyProtection="1">
      <alignment horizontal="center" vertical="center" shrinkToFit="1"/>
    </xf>
    <xf numFmtId="182" fontId="12" fillId="11" borderId="36" xfId="8" applyFont="1" applyFill="1" applyBorder="1" applyAlignment="1" applyProtection="1">
      <alignment horizontal="center" vertical="center" shrinkToFit="1"/>
    </xf>
    <xf numFmtId="0" fontId="12" fillId="12" borderId="158" xfId="11" quotePrefix="1" applyFont="1" applyFill="1" applyBorder="1" applyAlignment="1" applyProtection="1">
      <alignment horizontal="left" vertical="center" shrinkToFit="1"/>
    </xf>
    <xf numFmtId="0" fontId="12" fillId="12" borderId="28" xfId="11" quotePrefix="1" applyFont="1" applyFill="1" applyBorder="1" applyAlignment="1" applyProtection="1">
      <alignment horizontal="left" vertical="center" shrinkToFit="1"/>
    </xf>
    <xf numFmtId="0" fontId="12" fillId="12" borderId="33" xfId="11" quotePrefix="1" applyFont="1" applyFill="1" applyBorder="1" applyAlignment="1" applyProtection="1">
      <alignment horizontal="left" vertical="center" shrinkToFit="1"/>
    </xf>
    <xf numFmtId="0" fontId="12" fillId="12" borderId="85" xfId="11" quotePrefix="1" applyFont="1" applyFill="1" applyBorder="1" applyAlignment="1" applyProtection="1">
      <alignment horizontal="left" vertical="center" shrinkToFit="1"/>
    </xf>
    <xf numFmtId="0" fontId="12" fillId="12" borderId="40" xfId="11" quotePrefix="1" applyFont="1" applyFill="1" applyBorder="1" applyAlignment="1" applyProtection="1">
      <alignment horizontal="left" vertical="center" shrinkToFit="1"/>
    </xf>
    <xf numFmtId="0" fontId="12" fillId="12" borderId="86" xfId="11" quotePrefix="1" applyFont="1" applyFill="1" applyBorder="1" applyAlignment="1" applyProtection="1">
      <alignment horizontal="left" vertical="center" shrinkToFit="1"/>
    </xf>
    <xf numFmtId="0" fontId="12" fillId="12" borderId="96" xfId="11" quotePrefix="1" applyFont="1" applyFill="1" applyBorder="1" applyAlignment="1" applyProtection="1">
      <alignment horizontal="left" vertical="center" shrinkToFit="1"/>
    </xf>
    <xf numFmtId="0" fontId="12" fillId="12" borderId="35" xfId="11" quotePrefix="1" applyFont="1" applyFill="1" applyBorder="1" applyAlignment="1" applyProtection="1">
      <alignment horizontal="left" vertical="center" shrinkToFit="1"/>
    </xf>
    <xf numFmtId="0" fontId="12" fillId="12" borderId="155" xfId="11" quotePrefix="1" applyFont="1" applyFill="1" applyBorder="1" applyAlignment="1" applyProtection="1">
      <alignment horizontal="left" vertical="center" shrinkToFit="1"/>
    </xf>
    <xf numFmtId="0" fontId="47" fillId="0" borderId="0" xfId="0" applyFont="1" applyFill="1" applyBorder="1" applyAlignment="1" applyProtection="1">
      <alignment horizontal="center" vertical="center"/>
    </xf>
    <xf numFmtId="0" fontId="48" fillId="0" borderId="0" xfId="0" applyFont="1" applyFill="1" applyBorder="1" applyAlignment="1" applyProtection="1">
      <alignment horizontal="left" vertical="center" wrapText="1"/>
    </xf>
    <xf numFmtId="0" fontId="48" fillId="0" borderId="0" xfId="0" applyFont="1" applyFill="1" applyBorder="1" applyAlignment="1" applyProtection="1">
      <alignment horizontal="left" vertical="center"/>
    </xf>
    <xf numFmtId="0" fontId="21" fillId="0" borderId="0" xfId="0" applyFont="1" applyFill="1" applyBorder="1" applyAlignment="1" applyProtection="1">
      <alignment horizontal="left" vertical="center" wrapText="1"/>
    </xf>
    <xf numFmtId="0" fontId="15" fillId="3" borderId="8" xfId="3" applyFont="1" applyFill="1" applyBorder="1" applyAlignment="1" applyProtection="1">
      <alignment horizontal="left" vertical="center" indent="1"/>
    </xf>
    <xf numFmtId="0" fontId="15" fillId="3" borderId="4" xfId="3" applyFont="1" applyFill="1" applyBorder="1" applyAlignment="1" applyProtection="1">
      <alignment horizontal="left" vertical="center" indent="1"/>
    </xf>
    <xf numFmtId="0" fontId="17" fillId="8" borderId="161" xfId="3" applyFont="1" applyFill="1" applyBorder="1" applyAlignment="1" applyProtection="1">
      <alignment horizontal="left" vertical="center" wrapText="1" shrinkToFit="1"/>
      <protection hidden="1"/>
    </xf>
    <xf numFmtId="0" fontId="17" fillId="8" borderId="103" xfId="3" applyFont="1" applyFill="1" applyBorder="1" applyAlignment="1" applyProtection="1">
      <alignment horizontal="left" vertical="center" wrapText="1" shrinkToFit="1"/>
      <protection hidden="1"/>
    </xf>
    <xf numFmtId="0" fontId="17" fillId="8" borderId="160" xfId="3" applyFont="1" applyFill="1" applyBorder="1" applyAlignment="1" applyProtection="1">
      <alignment horizontal="left" vertical="center" wrapText="1" shrinkToFit="1"/>
      <protection hidden="1"/>
    </xf>
    <xf numFmtId="0" fontId="15" fillId="3" borderId="25" xfId="3" applyFont="1" applyFill="1" applyBorder="1" applyAlignment="1" applyProtection="1">
      <alignment horizontal="left" vertical="center" indent="1"/>
    </xf>
    <xf numFmtId="0" fontId="15" fillId="3" borderId="1" xfId="3" applyFont="1" applyFill="1" applyBorder="1" applyAlignment="1" applyProtection="1">
      <alignment horizontal="left" vertical="center" indent="1"/>
    </xf>
    <xf numFmtId="38" fontId="51" fillId="8" borderId="203" xfId="4" applyFont="1" applyFill="1" applyBorder="1" applyAlignment="1" applyProtection="1">
      <alignment horizontal="right" vertical="center"/>
      <protection hidden="1"/>
    </xf>
    <xf numFmtId="38" fontId="51" fillId="8" borderId="166" xfId="4" applyFont="1" applyFill="1" applyBorder="1" applyAlignment="1" applyProtection="1">
      <alignment horizontal="right" vertical="center"/>
      <protection hidden="1"/>
    </xf>
    <xf numFmtId="38" fontId="51" fillId="8" borderId="165" xfId="4" applyFont="1" applyFill="1" applyBorder="1" applyAlignment="1" applyProtection="1">
      <alignment horizontal="right" vertical="center"/>
      <protection hidden="1"/>
    </xf>
    <xf numFmtId="0" fontId="15" fillId="3" borderId="170" xfId="3" applyFont="1" applyFill="1" applyBorder="1" applyAlignment="1" applyProtection="1">
      <alignment horizontal="left" vertical="center" wrapText="1" indent="1"/>
    </xf>
    <xf numFmtId="0" fontId="15" fillId="3" borderId="169" xfId="3" applyFont="1" applyFill="1" applyBorder="1" applyAlignment="1" applyProtection="1">
      <alignment horizontal="left" vertical="center" wrapText="1" indent="1"/>
    </xf>
    <xf numFmtId="38" fontId="51" fillId="8" borderId="171" xfId="4" applyFont="1" applyFill="1" applyBorder="1" applyAlignment="1" applyProtection="1">
      <alignment horizontal="right" vertical="center"/>
      <protection hidden="1"/>
    </xf>
    <xf numFmtId="38" fontId="51" fillId="8" borderId="170" xfId="4" applyFont="1" applyFill="1" applyBorder="1" applyAlignment="1" applyProtection="1">
      <alignment horizontal="right" vertical="center"/>
      <protection hidden="1"/>
    </xf>
    <xf numFmtId="38" fontId="51" fillId="8" borderId="169" xfId="4" applyFont="1" applyFill="1" applyBorder="1" applyAlignment="1" applyProtection="1">
      <alignment horizontal="right" vertical="center"/>
      <protection hidden="1"/>
    </xf>
    <xf numFmtId="0" fontId="15" fillId="3" borderId="8" xfId="3" applyFont="1" applyFill="1" applyBorder="1" applyAlignment="1" applyProtection="1">
      <alignment horizontal="center" vertical="center"/>
    </xf>
    <xf numFmtId="0" fontId="15" fillId="3" borderId="4" xfId="3" applyFont="1" applyFill="1" applyBorder="1" applyAlignment="1" applyProtection="1">
      <alignment horizontal="center" vertical="center"/>
    </xf>
    <xf numFmtId="38" fontId="51" fillId="8" borderId="167" xfId="4" applyFont="1" applyFill="1" applyBorder="1" applyAlignment="1" applyProtection="1">
      <alignment horizontal="right" vertical="center"/>
      <protection hidden="1"/>
    </xf>
    <xf numFmtId="38" fontId="51" fillId="8" borderId="8" xfId="4" applyFont="1" applyFill="1" applyBorder="1" applyAlignment="1" applyProtection="1">
      <alignment horizontal="right" vertical="center"/>
      <protection hidden="1"/>
    </xf>
    <xf numFmtId="38" fontId="51" fillId="8" borderId="4" xfId="4" applyFont="1" applyFill="1" applyBorder="1" applyAlignment="1" applyProtection="1">
      <alignment horizontal="right" vertical="center"/>
      <protection hidden="1"/>
    </xf>
    <xf numFmtId="0" fontId="15" fillId="3" borderId="166" xfId="3" applyFont="1" applyFill="1" applyBorder="1" applyAlignment="1" applyProtection="1">
      <alignment horizontal="left" vertical="center" indent="1"/>
    </xf>
    <xf numFmtId="0" fontId="15" fillId="3" borderId="165" xfId="3" applyFont="1" applyFill="1" applyBorder="1" applyAlignment="1" applyProtection="1">
      <alignment horizontal="left" vertical="center" indent="1"/>
    </xf>
    <xf numFmtId="194" fontId="51" fillId="8" borderId="164" xfId="3" applyNumberFormat="1" applyFont="1" applyFill="1" applyBorder="1" applyAlignment="1" applyProtection="1">
      <alignment horizontal="center" vertical="center" shrinkToFit="1"/>
      <protection hidden="1"/>
    </xf>
    <xf numFmtId="194" fontId="51" fillId="8" borderId="163" xfId="3" applyNumberFormat="1" applyFont="1" applyFill="1" applyBorder="1" applyAlignment="1" applyProtection="1">
      <alignment horizontal="center" vertical="center" shrinkToFit="1"/>
      <protection hidden="1"/>
    </xf>
    <xf numFmtId="194" fontId="51" fillId="8" borderId="162" xfId="3" applyNumberFormat="1" applyFont="1" applyFill="1" applyBorder="1" applyAlignment="1" applyProtection="1">
      <alignment horizontal="center" vertical="center" shrinkToFit="1"/>
      <protection hidden="1"/>
    </xf>
    <xf numFmtId="0" fontId="52" fillId="0" borderId="0" xfId="3" applyFont="1" applyBorder="1" applyAlignment="1" applyProtection="1">
      <alignment horizontal="left" vertical="center"/>
    </xf>
    <xf numFmtId="0" fontId="51" fillId="0" borderId="0" xfId="3" applyFont="1" applyAlignment="1" applyProtection="1">
      <alignment horizontal="left" vertical="center" wrapText="1"/>
    </xf>
    <xf numFmtId="0" fontId="51" fillId="8" borderId="0" xfId="3" applyFont="1" applyFill="1" applyAlignment="1" applyProtection="1">
      <alignment horizontal="left" vertical="center" shrinkToFit="1"/>
      <protection hidden="1"/>
    </xf>
    <xf numFmtId="0" fontId="51" fillId="0" borderId="0" xfId="3" applyFont="1" applyAlignment="1" applyProtection="1">
      <alignment horizontal="center" vertical="center"/>
    </xf>
    <xf numFmtId="0" fontId="51" fillId="8" borderId="0" xfId="3" applyFont="1" applyFill="1" applyAlignment="1" applyProtection="1">
      <alignment horizontal="left" vertical="center" wrapText="1"/>
      <protection hidden="1"/>
    </xf>
    <xf numFmtId="0" fontId="14" fillId="0" borderId="0" xfId="3" applyFont="1" applyAlignment="1" applyProtection="1">
      <alignment horizontal="center" vertical="center"/>
    </xf>
    <xf numFmtId="0" fontId="15" fillId="8" borderId="105" xfId="3" applyFont="1" applyFill="1" applyBorder="1" applyAlignment="1" applyProtection="1">
      <alignment horizontal="left" vertical="center"/>
      <protection hidden="1"/>
    </xf>
    <xf numFmtId="0" fontId="15" fillId="8" borderId="23" xfId="3" applyFont="1" applyFill="1" applyBorder="1" applyAlignment="1" applyProtection="1">
      <alignment horizontal="left" vertical="center"/>
      <protection hidden="1"/>
    </xf>
    <xf numFmtId="0" fontId="15" fillId="8" borderId="24" xfId="3" applyFont="1" applyFill="1" applyBorder="1" applyAlignment="1" applyProtection="1">
      <alignment horizontal="left" vertical="center"/>
      <protection hidden="1"/>
    </xf>
    <xf numFmtId="0" fontId="51" fillId="3" borderId="27" xfId="3" applyFont="1" applyFill="1" applyBorder="1" applyAlignment="1" applyProtection="1">
      <alignment horizontal="center" vertical="center"/>
      <protection locked="0"/>
    </xf>
    <xf numFmtId="0" fontId="51" fillId="3" borderId="28" xfId="3" applyFont="1" applyFill="1" applyBorder="1" applyAlignment="1" applyProtection="1">
      <alignment horizontal="center" vertical="center"/>
      <protection locked="0"/>
    </xf>
    <xf numFmtId="0" fontId="51" fillId="3" borderId="33" xfId="3" applyFont="1" applyFill="1" applyBorder="1" applyAlignment="1" applyProtection="1">
      <alignment horizontal="center" vertical="center"/>
      <protection locked="0"/>
    </xf>
    <xf numFmtId="0" fontId="51" fillId="3" borderId="37" xfId="3" applyFont="1" applyFill="1" applyBorder="1" applyAlignment="1" applyProtection="1">
      <alignment horizontal="center" vertical="center"/>
      <protection locked="0"/>
    </xf>
    <xf numFmtId="0" fontId="51" fillId="3" borderId="43" xfId="3" applyFont="1" applyFill="1" applyBorder="1" applyAlignment="1" applyProtection="1">
      <alignment horizontal="center" vertical="center"/>
      <protection locked="0"/>
    </xf>
    <xf numFmtId="0" fontId="51" fillId="3" borderId="60" xfId="3" applyFont="1" applyFill="1" applyBorder="1" applyAlignment="1" applyProtection="1">
      <alignment horizontal="center" vertical="center"/>
      <protection locked="0"/>
    </xf>
    <xf numFmtId="0" fontId="51" fillId="3" borderId="74" xfId="3" applyFont="1" applyFill="1" applyBorder="1" applyAlignment="1" applyProtection="1">
      <alignment horizontal="center" vertical="center"/>
      <protection locked="0"/>
    </xf>
    <xf numFmtId="0" fontId="51" fillId="3" borderId="47" xfId="3" applyFont="1" applyFill="1" applyBorder="1" applyAlignment="1" applyProtection="1">
      <alignment horizontal="center" vertical="center"/>
      <protection locked="0"/>
    </xf>
    <xf numFmtId="0" fontId="51" fillId="3" borderId="65" xfId="3" applyFont="1" applyFill="1" applyBorder="1" applyAlignment="1" applyProtection="1">
      <alignment horizontal="center" vertical="center"/>
      <protection locked="0"/>
    </xf>
    <xf numFmtId="0" fontId="93" fillId="0" borderId="4" xfId="0" applyFont="1" applyBorder="1" applyAlignment="1">
      <alignment horizontal="center" vertical="center"/>
    </xf>
    <xf numFmtId="0" fontId="93" fillId="0" borderId="5" xfId="0" applyFont="1" applyBorder="1" applyAlignment="1">
      <alignment horizontal="center" vertical="center"/>
    </xf>
    <xf numFmtId="0" fontId="93" fillId="0" borderId="62" xfId="0" applyFont="1" applyBorder="1" applyAlignment="1">
      <alignment horizontal="center" vertical="center"/>
    </xf>
    <xf numFmtId="182" fontId="55" fillId="2" borderId="44" xfId="8" applyFont="1" applyFill="1" applyBorder="1" applyAlignment="1" applyProtection="1">
      <alignment horizontal="center" vertical="center"/>
    </xf>
    <xf numFmtId="182" fontId="55" fillId="2" borderId="45" xfId="8" applyFont="1" applyFill="1" applyBorder="1" applyAlignment="1" applyProtection="1">
      <alignment horizontal="center" vertical="center"/>
    </xf>
    <xf numFmtId="182" fontId="55" fillId="0" borderId="105" xfId="8" applyFont="1" applyFill="1" applyBorder="1" applyAlignment="1" applyProtection="1">
      <alignment horizontal="left" vertical="center" wrapText="1"/>
    </xf>
    <xf numFmtId="182" fontId="55" fillId="0" borderId="23" xfId="8" applyFont="1" applyFill="1" applyBorder="1" applyAlignment="1" applyProtection="1">
      <alignment horizontal="left" vertical="center" wrapText="1"/>
    </xf>
    <xf numFmtId="182" fontId="55" fillId="0" borderId="24" xfId="8" applyFont="1" applyFill="1" applyBorder="1" applyAlignment="1" applyProtection="1">
      <alignment horizontal="left" vertical="center" wrapText="1"/>
    </xf>
    <xf numFmtId="182" fontId="55" fillId="0" borderId="0" xfId="8" applyFont="1" applyAlignment="1" applyProtection="1">
      <alignment horizontal="center" vertical="center"/>
    </xf>
    <xf numFmtId="182" fontId="54" fillId="0" borderId="0" xfId="8" applyFont="1" applyAlignment="1" applyProtection="1">
      <alignment horizontal="center" vertical="center"/>
    </xf>
    <xf numFmtId="182" fontId="55" fillId="0" borderId="0" xfId="8" applyFont="1" applyAlignment="1" applyProtection="1">
      <alignment horizontal="left" vertical="center" wrapText="1"/>
    </xf>
    <xf numFmtId="182" fontId="55" fillId="0" borderId="2" xfId="8" applyFont="1" applyFill="1" applyBorder="1" applyAlignment="1" applyProtection="1">
      <alignment horizontal="left" vertical="center" wrapText="1"/>
    </xf>
    <xf numFmtId="182" fontId="55" fillId="0" borderId="3" xfId="8" applyFont="1" applyFill="1" applyBorder="1" applyAlignment="1" applyProtection="1">
      <alignment horizontal="left" vertical="center" wrapText="1"/>
    </xf>
    <xf numFmtId="182" fontId="55" fillId="2" borderId="46" xfId="8" applyFont="1" applyFill="1" applyBorder="1" applyAlignment="1" applyProtection="1">
      <alignment horizontal="center" vertical="center"/>
    </xf>
    <xf numFmtId="182" fontId="55" fillId="0" borderId="0" xfId="8" applyFont="1" applyFill="1" applyBorder="1" applyAlignment="1" applyProtection="1">
      <alignment horizontal="left" vertical="center" wrapText="1"/>
    </xf>
    <xf numFmtId="182" fontId="55" fillId="0" borderId="10" xfId="8" applyFont="1" applyFill="1" applyBorder="1" applyAlignment="1" applyProtection="1">
      <alignment horizontal="left" vertical="center" wrapText="1"/>
    </xf>
    <xf numFmtId="182" fontId="55" fillId="0" borderId="5" xfId="8" applyFont="1" applyFill="1" applyBorder="1" applyAlignment="1" applyProtection="1">
      <alignment horizontal="left" vertical="center" wrapText="1"/>
    </xf>
    <xf numFmtId="182" fontId="55" fillId="0" borderId="6" xfId="8" applyFont="1" applyFill="1" applyBorder="1" applyAlignment="1" applyProtection="1">
      <alignment horizontal="left" vertical="center" wrapText="1"/>
    </xf>
    <xf numFmtId="0" fontId="55" fillId="0" borderId="105" xfId="8" applyNumberFormat="1" applyFont="1" applyFill="1" applyBorder="1" applyAlignment="1" applyProtection="1">
      <alignment horizontal="left" vertical="center" wrapText="1"/>
    </xf>
    <xf numFmtId="0" fontId="55" fillId="0" borderId="23" xfId="8" applyNumberFormat="1" applyFont="1" applyFill="1" applyBorder="1" applyAlignment="1" applyProtection="1">
      <alignment horizontal="left" vertical="center" wrapText="1"/>
    </xf>
    <xf numFmtId="0" fontId="55" fillId="0" borderId="24" xfId="8" applyNumberFormat="1" applyFont="1" applyFill="1" applyBorder="1" applyAlignment="1" applyProtection="1">
      <alignment horizontal="left" vertical="center" wrapText="1"/>
    </xf>
    <xf numFmtId="182" fontId="71" fillId="0" borderId="105" xfId="8" applyFont="1" applyFill="1" applyBorder="1" applyAlignment="1" applyProtection="1">
      <alignment horizontal="left" vertical="center" wrapText="1"/>
    </xf>
    <xf numFmtId="182" fontId="71" fillId="0" borderId="23" xfId="8" applyFont="1" applyFill="1" applyBorder="1" applyAlignment="1" applyProtection="1">
      <alignment horizontal="left" vertical="center" wrapText="1"/>
    </xf>
    <xf numFmtId="182" fontId="71" fillId="0" borderId="24" xfId="8" applyFont="1" applyFill="1" applyBorder="1" applyAlignment="1" applyProtection="1">
      <alignment horizontal="left" vertical="center" wrapText="1"/>
    </xf>
    <xf numFmtId="0" fontId="58" fillId="0" borderId="0" xfId="0" applyFont="1" applyAlignment="1" applyProtection="1">
      <alignment horizontal="center" vertical="center"/>
    </xf>
    <xf numFmtId="0" fontId="59" fillId="0" borderId="42" xfId="0" applyFont="1" applyFill="1" applyBorder="1" applyAlignment="1" applyProtection="1">
      <alignment horizontal="center" vertical="center"/>
      <protection locked="0"/>
    </xf>
    <xf numFmtId="0" fontId="62" fillId="3" borderId="25" xfId="0" applyFont="1" applyFill="1" applyBorder="1" applyAlignment="1" applyProtection="1">
      <alignment horizontal="center" vertical="center" wrapText="1"/>
    </xf>
    <xf numFmtId="0" fontId="59" fillId="0" borderId="29" xfId="0" applyFont="1" applyBorder="1" applyAlignment="1" applyProtection="1">
      <alignment horizontal="left" vertical="center" wrapText="1"/>
      <protection locked="0"/>
    </xf>
    <xf numFmtId="0" fontId="59" fillId="0" borderId="102" xfId="0" applyFont="1" applyBorder="1" applyAlignment="1" applyProtection="1">
      <alignment horizontal="left" vertical="center" wrapText="1"/>
      <protection locked="0"/>
    </xf>
    <xf numFmtId="0" fontId="59" fillId="0" borderId="87" xfId="0" applyFont="1" applyBorder="1" applyAlignment="1" applyProtection="1">
      <alignment horizontal="left" vertical="center" wrapText="1"/>
      <protection locked="0"/>
    </xf>
    <xf numFmtId="0" fontId="59" fillId="0" borderId="3" xfId="0" applyFont="1" applyBorder="1" applyAlignment="1" applyProtection="1">
      <alignment horizontal="left" vertical="center" wrapText="1"/>
      <protection locked="0"/>
    </xf>
    <xf numFmtId="0" fontId="59" fillId="0" borderId="25" xfId="0" applyFont="1" applyBorder="1" applyAlignment="1" applyProtection="1">
      <alignment horizontal="left" vertical="center" wrapText="1"/>
      <protection locked="0"/>
    </xf>
    <xf numFmtId="0" fontId="62" fillId="3" borderId="42" xfId="0" applyFont="1" applyFill="1" applyBorder="1" applyAlignment="1" applyProtection="1">
      <alignment horizontal="center" vertical="center" wrapText="1"/>
    </xf>
    <xf numFmtId="49" fontId="59" fillId="0" borderId="42" xfId="0" applyNumberFormat="1" applyFont="1" applyBorder="1" applyAlignment="1" applyProtection="1">
      <alignment horizontal="center" vertical="center"/>
      <protection locked="0"/>
    </xf>
    <xf numFmtId="0" fontId="62" fillId="3" borderId="7" xfId="0" applyFont="1" applyFill="1" applyBorder="1" applyAlignment="1" applyProtection="1">
      <alignment horizontal="center" vertical="center"/>
    </xf>
    <xf numFmtId="0" fontId="59" fillId="0" borderId="7" xfId="5" applyFont="1" applyBorder="1" applyAlignment="1" applyProtection="1">
      <alignment vertical="center" wrapText="1"/>
      <protection locked="0"/>
    </xf>
    <xf numFmtId="0" fontId="59" fillId="0" borderId="7" xfId="0" applyFont="1" applyBorder="1" applyAlignment="1" applyProtection="1">
      <alignment vertical="center" wrapText="1"/>
      <protection locked="0"/>
    </xf>
    <xf numFmtId="0" fontId="62" fillId="3" borderId="25" xfId="0" applyFont="1" applyFill="1" applyBorder="1" applyAlignment="1" applyProtection="1">
      <alignment horizontal="center" vertical="center"/>
    </xf>
    <xf numFmtId="0" fontId="59" fillId="0" borderId="25" xfId="0" applyFont="1" applyBorder="1" applyAlignment="1" applyProtection="1">
      <alignment horizontal="center" vertical="center" wrapText="1"/>
      <protection locked="0"/>
    </xf>
    <xf numFmtId="0" fontId="59" fillId="0" borderId="25" xfId="0" applyFont="1" applyFill="1" applyBorder="1" applyAlignment="1" applyProtection="1">
      <alignment horizontal="center" vertical="center"/>
      <protection locked="0"/>
    </xf>
    <xf numFmtId="0" fontId="62" fillId="3" borderId="150" xfId="0" applyFont="1" applyFill="1" applyBorder="1" applyAlignment="1" applyProtection="1">
      <alignment horizontal="center" vertical="center"/>
    </xf>
    <xf numFmtId="0" fontId="59" fillId="0" borderId="150" xfId="0" applyFont="1" applyBorder="1" applyAlignment="1" applyProtection="1">
      <alignment horizontal="center" vertical="center" wrapText="1"/>
      <protection locked="0"/>
    </xf>
    <xf numFmtId="0" fontId="59" fillId="0" borderId="150" xfId="0" applyFont="1" applyFill="1" applyBorder="1" applyAlignment="1" applyProtection="1">
      <alignment horizontal="center" vertical="center"/>
      <protection locked="0"/>
    </xf>
    <xf numFmtId="0" fontId="62" fillId="3" borderId="42" xfId="0" applyFont="1" applyFill="1" applyBorder="1" applyAlignment="1" applyProtection="1">
      <alignment horizontal="center" vertical="center"/>
    </xf>
    <xf numFmtId="0" fontId="59" fillId="0" borderId="42" xfId="0" applyFont="1" applyBorder="1" applyAlignment="1" applyProtection="1">
      <alignment horizontal="center" vertical="center" wrapText="1"/>
      <protection locked="0"/>
    </xf>
    <xf numFmtId="0" fontId="62" fillId="3" borderId="7" xfId="0" applyFont="1" applyFill="1" applyBorder="1" applyAlignment="1" applyProtection="1">
      <alignment horizontal="center" vertical="center" wrapText="1"/>
    </xf>
    <xf numFmtId="0" fontId="62" fillId="0" borderId="29" xfId="0" applyFont="1" applyBorder="1" applyAlignment="1" applyProtection="1">
      <alignment horizontal="left" vertical="center" wrapText="1"/>
      <protection locked="0"/>
    </xf>
    <xf numFmtId="0" fontId="62" fillId="0" borderId="102" xfId="0" applyFont="1" applyBorder="1" applyAlignment="1" applyProtection="1">
      <alignment horizontal="left" vertical="center" wrapText="1"/>
      <protection locked="0"/>
    </xf>
    <xf numFmtId="0" fontId="62" fillId="0" borderId="87" xfId="0" applyFont="1" applyBorder="1" applyAlignment="1" applyProtection="1">
      <alignment horizontal="left" vertical="center" wrapText="1"/>
      <protection locked="0"/>
    </xf>
    <xf numFmtId="0" fontId="59" fillId="0" borderId="34" xfId="0" applyFont="1" applyBorder="1" applyAlignment="1" applyProtection="1">
      <alignment horizontal="left" vertical="center" wrapText="1"/>
      <protection locked="0"/>
    </xf>
    <xf numFmtId="49" fontId="62" fillId="0" borderId="42" xfId="0" applyNumberFormat="1" applyFont="1" applyBorder="1" applyAlignment="1" applyProtection="1">
      <alignment horizontal="center" vertical="center"/>
      <protection locked="0"/>
    </xf>
    <xf numFmtId="0" fontId="62" fillId="3" borderId="7" xfId="0" applyFont="1" applyFill="1" applyBorder="1" applyAlignment="1" applyProtection="1">
      <alignment horizontal="left" vertical="center" wrapText="1"/>
    </xf>
    <xf numFmtId="0" fontId="59" fillId="0" borderId="7" xfId="0" applyFont="1" applyBorder="1" applyAlignment="1" applyProtection="1">
      <alignment horizontal="center" vertical="center" wrapText="1"/>
      <protection locked="0"/>
    </xf>
    <xf numFmtId="0" fontId="59" fillId="0" borderId="7" xfId="0" applyFont="1" applyBorder="1" applyAlignment="1" applyProtection="1">
      <alignment horizontal="center" vertical="center"/>
      <protection locked="0"/>
    </xf>
    <xf numFmtId="0" fontId="59" fillId="0" borderId="42" xfId="5" applyFont="1" applyBorder="1" applyAlignment="1" applyProtection="1">
      <alignment horizontal="left" vertical="center"/>
      <protection locked="0"/>
    </xf>
    <xf numFmtId="0" fontId="59" fillId="0" borderId="42" xfId="0" applyFont="1" applyBorder="1" applyAlignment="1" applyProtection="1">
      <alignment horizontal="left" vertical="center"/>
      <protection locked="0"/>
    </xf>
    <xf numFmtId="0" fontId="59" fillId="0" borderId="8" xfId="0" applyFont="1" applyBorder="1" applyAlignment="1" applyProtection="1">
      <alignment horizontal="left" vertical="center"/>
      <protection locked="0"/>
    </xf>
    <xf numFmtId="178" fontId="65" fillId="0" borderId="42" xfId="0" applyNumberFormat="1" applyFont="1" applyBorder="1" applyAlignment="1" applyProtection="1">
      <alignment horizontal="right" vertical="center"/>
    </xf>
    <xf numFmtId="178" fontId="65" fillId="0" borderId="152" xfId="0" applyNumberFormat="1" applyFont="1" applyBorder="1" applyAlignment="1" applyProtection="1">
      <alignment horizontal="right" vertical="center"/>
    </xf>
    <xf numFmtId="38" fontId="59" fillId="0" borderId="151" xfId="1" applyFont="1" applyBorder="1" applyAlignment="1" applyProtection="1">
      <alignment horizontal="right" vertical="center"/>
      <protection locked="0"/>
    </xf>
    <xf numFmtId="38" fontId="59" fillId="0" borderId="42" xfId="1" applyFont="1" applyBorder="1" applyAlignment="1" applyProtection="1">
      <alignment horizontal="right" vertical="center"/>
      <protection locked="0"/>
    </xf>
    <xf numFmtId="38" fontId="59" fillId="0" borderId="152" xfId="1" applyFont="1" applyBorder="1" applyAlignment="1" applyProtection="1">
      <alignment horizontal="right" vertical="center"/>
      <protection locked="0"/>
    </xf>
    <xf numFmtId="38" fontId="59" fillId="0" borderId="7" xfId="1" applyFont="1" applyBorder="1" applyAlignment="1" applyProtection="1">
      <alignment horizontal="right" vertical="center"/>
      <protection locked="0"/>
    </xf>
    <xf numFmtId="38" fontId="59" fillId="0" borderId="105" xfId="1" applyFont="1" applyBorder="1" applyAlignment="1" applyProtection="1">
      <alignment horizontal="right" vertical="center"/>
      <protection locked="0"/>
    </xf>
    <xf numFmtId="0" fontId="62" fillId="0" borderId="24" xfId="0" applyFont="1" applyBorder="1" applyAlignment="1" applyProtection="1">
      <alignment horizontal="left" vertical="center"/>
    </xf>
    <xf numFmtId="0" fontId="62" fillId="0" borderId="7" xfId="0" applyFont="1" applyBorder="1" applyAlignment="1" applyProtection="1">
      <alignment horizontal="left" vertical="center"/>
    </xf>
    <xf numFmtId="0" fontId="62" fillId="0" borderId="105" xfId="0" applyFont="1" applyBorder="1" applyAlignment="1" applyProtection="1">
      <alignment horizontal="left" vertical="center"/>
    </xf>
    <xf numFmtId="0" fontId="64" fillId="0" borderId="7" xfId="5" applyFont="1" applyBorder="1" applyAlignment="1" applyProtection="1">
      <alignment horizontal="center" vertical="center"/>
    </xf>
    <xf numFmtId="0" fontId="62" fillId="0" borderId="7" xfId="0" applyFont="1" applyBorder="1" applyAlignment="1" applyProtection="1">
      <alignment horizontal="center" vertical="center"/>
    </xf>
    <xf numFmtId="0" fontId="62" fillId="0" borderId="105" xfId="0" applyFont="1" applyBorder="1" applyAlignment="1" applyProtection="1">
      <alignment horizontal="center" vertical="center"/>
    </xf>
    <xf numFmtId="58" fontId="59" fillId="0" borderId="24" xfId="0" applyNumberFormat="1" applyFont="1" applyBorder="1" applyAlignment="1" applyProtection="1">
      <alignment horizontal="center" vertical="center"/>
      <protection locked="0"/>
    </xf>
    <xf numFmtId="0" fontId="59" fillId="0" borderId="7" xfId="0" applyNumberFormat="1" applyFont="1" applyBorder="1" applyAlignment="1" applyProtection="1">
      <alignment horizontal="center" vertical="center"/>
      <protection locked="0"/>
    </xf>
    <xf numFmtId="38" fontId="59" fillId="0" borderId="25" xfId="1" applyFont="1" applyBorder="1" applyAlignment="1" applyProtection="1">
      <alignment horizontal="right" vertical="center"/>
      <protection locked="0"/>
    </xf>
    <xf numFmtId="38" fontId="59" fillId="0" borderId="1" xfId="1" applyFont="1" applyBorder="1" applyAlignment="1" applyProtection="1">
      <alignment horizontal="right" vertical="center"/>
      <protection locked="0"/>
    </xf>
    <xf numFmtId="0" fontId="59" fillId="4" borderId="7" xfId="0" applyFont="1" applyFill="1" applyBorder="1" applyAlignment="1" applyProtection="1">
      <alignment horizontal="left" vertical="center" wrapText="1"/>
      <protection locked="0"/>
    </xf>
    <xf numFmtId="0" fontId="59" fillId="4" borderId="1" xfId="0" applyFont="1" applyFill="1" applyBorder="1" applyAlignment="1" applyProtection="1">
      <alignment horizontal="center" vertical="center"/>
      <protection locked="0"/>
    </xf>
    <xf numFmtId="0" fontId="59" fillId="4" borderId="2" xfId="0" applyFont="1" applyFill="1" applyBorder="1" applyAlignment="1" applyProtection="1">
      <alignment horizontal="center" vertical="center"/>
      <protection locked="0"/>
    </xf>
    <xf numFmtId="0" fontId="59" fillId="4" borderId="3" xfId="0" applyFont="1" applyFill="1" applyBorder="1" applyAlignment="1" applyProtection="1">
      <alignment horizontal="center" vertical="center"/>
      <protection locked="0"/>
    </xf>
    <xf numFmtId="0" fontId="59" fillId="4" borderId="35" xfId="0" applyFont="1" applyFill="1" applyBorder="1" applyAlignment="1" applyProtection="1">
      <alignment horizontal="center" vertical="center" wrapText="1"/>
      <protection locked="0"/>
    </xf>
    <xf numFmtId="0" fontId="59" fillId="4" borderId="151" xfId="0" applyFont="1" applyFill="1" applyBorder="1" applyAlignment="1" applyProtection="1">
      <alignment horizontal="center" vertical="center" wrapText="1"/>
      <protection locked="0"/>
    </xf>
    <xf numFmtId="0" fontId="59" fillId="0" borderId="100" xfId="0" applyFont="1" applyBorder="1" applyAlignment="1" applyProtection="1">
      <alignment horizontal="left" vertical="center" wrapText="1"/>
      <protection locked="0"/>
    </xf>
    <xf numFmtId="38" fontId="59" fillId="0" borderId="100" xfId="1" applyFont="1" applyBorder="1" applyAlignment="1" applyProtection="1">
      <alignment horizontal="right" vertical="center"/>
      <protection locked="0"/>
    </xf>
    <xf numFmtId="38" fontId="59" fillId="0" borderId="37" xfId="1" applyFont="1" applyBorder="1" applyAlignment="1" applyProtection="1">
      <alignment horizontal="right" vertical="center"/>
      <protection locked="0"/>
    </xf>
    <xf numFmtId="0" fontId="59" fillId="0" borderId="42" xfId="0" applyFont="1" applyBorder="1" applyAlignment="1" applyProtection="1">
      <alignment horizontal="left" vertical="center" wrapText="1"/>
      <protection locked="0"/>
    </xf>
    <xf numFmtId="0" fontId="62" fillId="7" borderId="25" xfId="0" applyFont="1" applyFill="1" applyBorder="1" applyAlignment="1" applyProtection="1">
      <alignment horizontal="center" vertical="center"/>
    </xf>
    <xf numFmtId="38" fontId="59" fillId="0" borderId="25" xfId="1" applyFont="1" applyFill="1" applyBorder="1" applyAlignment="1" applyProtection="1">
      <alignment horizontal="right" vertical="center"/>
      <protection locked="0"/>
    </xf>
    <xf numFmtId="38" fontId="59" fillId="0" borderId="1" xfId="1" applyFont="1" applyFill="1" applyBorder="1" applyAlignment="1" applyProtection="1">
      <alignment horizontal="right" vertical="center"/>
      <protection locked="0"/>
    </xf>
    <xf numFmtId="38" fontId="62" fillId="7" borderId="25" xfId="1" applyFont="1" applyFill="1" applyBorder="1" applyAlignment="1" applyProtection="1">
      <alignment horizontal="center" vertical="center"/>
    </xf>
    <xf numFmtId="0" fontId="59" fillId="0" borderId="7" xfId="0" applyFont="1" applyFill="1" applyBorder="1" applyAlignment="1" applyProtection="1">
      <alignment horizontal="left" vertical="center" wrapText="1"/>
      <protection locked="0"/>
    </xf>
    <xf numFmtId="0" fontId="59" fillId="4" borderId="7" xfId="0" applyFont="1" applyFill="1" applyBorder="1" applyAlignment="1" applyProtection="1">
      <alignment horizontal="center" vertical="center"/>
      <protection locked="0"/>
    </xf>
    <xf numFmtId="0" fontId="62" fillId="7" borderId="7" xfId="0" applyFont="1" applyFill="1" applyBorder="1" applyAlignment="1" applyProtection="1">
      <alignment horizontal="center" vertical="center"/>
    </xf>
    <xf numFmtId="38" fontId="62" fillId="0" borderId="7" xfId="1" applyFont="1" applyBorder="1" applyAlignment="1" applyProtection="1">
      <alignment horizontal="right" vertical="center"/>
    </xf>
    <xf numFmtId="38" fontId="62" fillId="0" borderId="105" xfId="1" applyFont="1" applyBorder="1" applyAlignment="1" applyProtection="1">
      <alignment horizontal="right" vertical="center"/>
    </xf>
    <xf numFmtId="38" fontId="62" fillId="0" borderId="7" xfId="1" applyFont="1" applyBorder="1" applyAlignment="1" applyProtection="1">
      <alignment horizontal="center" vertical="center"/>
    </xf>
    <xf numFmtId="38" fontId="62" fillId="0" borderId="105" xfId="1" applyFont="1" applyBorder="1" applyAlignment="1" applyProtection="1">
      <alignment horizontal="center" vertical="center"/>
    </xf>
    <xf numFmtId="38" fontId="62" fillId="7" borderId="7" xfId="1" applyFont="1" applyFill="1" applyBorder="1" applyAlignment="1" applyProtection="1">
      <alignment horizontal="center" vertical="center"/>
    </xf>
    <xf numFmtId="0" fontId="62" fillId="3" borderId="7" xfId="0" applyFont="1" applyFill="1" applyBorder="1" applyAlignment="1" applyProtection="1">
      <alignment horizontal="center" vertical="center" textRotation="255" wrapText="1"/>
    </xf>
    <xf numFmtId="0" fontId="62" fillId="7" borderId="42" xfId="0" applyFont="1" applyFill="1" applyBorder="1" applyAlignment="1" applyProtection="1">
      <alignment horizontal="center" vertical="center"/>
    </xf>
    <xf numFmtId="38" fontId="62" fillId="7" borderId="42" xfId="1" applyFont="1" applyFill="1" applyBorder="1" applyAlignment="1" applyProtection="1">
      <alignment horizontal="center" vertical="center"/>
    </xf>
    <xf numFmtId="0" fontId="62" fillId="0" borderId="0" xfId="0" applyFont="1" applyBorder="1" applyAlignment="1" applyProtection="1">
      <alignment horizontal="left" vertical="center" wrapText="1"/>
    </xf>
    <xf numFmtId="0" fontId="62" fillId="0" borderId="5" xfId="0" applyFont="1" applyBorder="1" applyAlignment="1" applyProtection="1">
      <alignment horizontal="left" vertical="center" wrapText="1"/>
    </xf>
    <xf numFmtId="0" fontId="59" fillId="0" borderId="24" xfId="0" applyFont="1" applyFill="1" applyBorder="1" applyAlignment="1" applyProtection="1">
      <alignment horizontal="left" vertical="center"/>
      <protection locked="0"/>
    </xf>
    <xf numFmtId="0" fontId="59" fillId="0" borderId="7" xfId="0" applyFont="1" applyFill="1" applyBorder="1" applyAlignment="1" applyProtection="1">
      <alignment horizontal="left" vertical="center"/>
      <protection locked="0"/>
    </xf>
    <xf numFmtId="0" fontId="78" fillId="0" borderId="7" xfId="0" applyFont="1" applyFill="1" applyBorder="1" applyAlignment="1" applyProtection="1">
      <alignment vertical="center"/>
      <protection locked="0"/>
    </xf>
    <xf numFmtId="0" fontId="78" fillId="0" borderId="105" xfId="0" applyFont="1" applyFill="1" applyBorder="1" applyAlignment="1" applyProtection="1">
      <alignment vertical="center"/>
      <protection locked="0"/>
    </xf>
    <xf numFmtId="0" fontId="59" fillId="0" borderId="7" xfId="0" applyFont="1" applyFill="1" applyBorder="1" applyAlignment="1" applyProtection="1">
      <alignment horizontal="center" vertical="center"/>
      <protection locked="0"/>
    </xf>
    <xf numFmtId="0" fontId="59" fillId="0" borderId="105" xfId="0" applyFont="1" applyFill="1" applyBorder="1" applyAlignment="1" applyProtection="1">
      <alignment horizontal="center" vertical="center"/>
      <protection locked="0"/>
    </xf>
    <xf numFmtId="0" fontId="59" fillId="0" borderId="105" xfId="0" applyFont="1" applyBorder="1" applyAlignment="1" applyProtection="1">
      <alignment horizontal="center" vertical="center"/>
      <protection locked="0"/>
    </xf>
    <xf numFmtId="0" fontId="2" fillId="0" borderId="22" xfId="0" applyFont="1" applyBorder="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33" fillId="3" borderId="7" xfId="0" applyFont="1" applyFill="1" applyBorder="1" applyAlignment="1" applyProtection="1">
      <alignment horizontal="center" vertical="center"/>
    </xf>
    <xf numFmtId="0" fontId="2" fillId="0" borderId="105" xfId="0" applyFont="1" applyBorder="1" applyAlignment="1" applyProtection="1">
      <alignment horizontal="left" vertical="center" wrapText="1"/>
      <protection locked="0"/>
    </xf>
    <xf numFmtId="0" fontId="55" fillId="0" borderId="0" xfId="0" applyFont="1" applyAlignment="1" applyProtection="1">
      <alignment horizontal="left" vertical="center" wrapText="1"/>
    </xf>
    <xf numFmtId="0" fontId="2" fillId="0" borderId="0" xfId="0" applyFont="1" applyAlignment="1" applyProtection="1">
      <alignment horizontal="left" vertical="center" wrapText="1"/>
    </xf>
    <xf numFmtId="0" fontId="55" fillId="0" borderId="5" xfId="0" applyFont="1" applyBorder="1" applyAlignment="1" applyProtection="1">
      <alignment horizontal="left" vertical="center" wrapText="1"/>
    </xf>
    <xf numFmtId="0" fontId="33" fillId="3" borderId="22" xfId="0" applyFont="1" applyFill="1" applyBorder="1" applyAlignment="1" applyProtection="1">
      <alignment horizontal="center" vertical="center"/>
    </xf>
    <xf numFmtId="0" fontId="33" fillId="3" borderId="23" xfId="0" applyFont="1" applyFill="1" applyBorder="1" applyAlignment="1" applyProtection="1">
      <alignment horizontal="center" vertical="center"/>
    </xf>
    <xf numFmtId="0" fontId="33" fillId="3" borderId="24" xfId="0" applyFont="1" applyFill="1" applyBorder="1" applyAlignment="1" applyProtection="1">
      <alignment horizontal="center" vertical="center"/>
    </xf>
    <xf numFmtId="0" fontId="2" fillId="0" borderId="23" xfId="0" applyFont="1" applyBorder="1" applyAlignment="1" applyProtection="1">
      <alignment horizontal="left" vertical="center" wrapText="1"/>
      <protection locked="0"/>
    </xf>
    <xf numFmtId="0" fontId="55" fillId="0" borderId="5" xfId="0" applyFont="1" applyBorder="1" applyAlignment="1" applyProtection="1">
      <alignment horizontal="left" vertical="center"/>
    </xf>
    <xf numFmtId="0" fontId="65" fillId="0" borderId="0" xfId="0" applyFont="1" applyBorder="1" applyAlignment="1" applyProtection="1">
      <alignment vertical="center" wrapText="1"/>
    </xf>
    <xf numFmtId="0" fontId="71" fillId="0" borderId="0" xfId="0" applyFont="1" applyFill="1" applyAlignment="1" applyProtection="1">
      <alignment vertical="center" wrapText="1"/>
    </xf>
    <xf numFmtId="0" fontId="33" fillId="4" borderId="12" xfId="0" applyFont="1" applyFill="1" applyBorder="1" applyAlignment="1" applyProtection="1">
      <alignment horizontal="center" vertical="center"/>
    </xf>
    <xf numFmtId="0" fontId="33" fillId="3" borderId="19" xfId="0" applyFont="1" applyFill="1" applyBorder="1" applyAlignment="1" applyProtection="1">
      <alignment horizontal="center" vertical="center"/>
    </xf>
    <xf numFmtId="0" fontId="33" fillId="3" borderId="21" xfId="0" applyFont="1" applyFill="1" applyBorder="1" applyAlignment="1" applyProtection="1">
      <alignment horizontal="center" vertical="center"/>
    </xf>
    <xf numFmtId="0" fontId="33" fillId="3" borderId="17" xfId="0" applyFont="1" applyFill="1" applyBorder="1" applyAlignment="1" applyProtection="1">
      <alignment horizontal="center" vertical="center"/>
    </xf>
    <xf numFmtId="0" fontId="2" fillId="0" borderId="1" xfId="0" applyFont="1" applyBorder="1" applyAlignment="1" applyProtection="1">
      <alignment horizontal="left" vertical="top" wrapText="1"/>
      <protection locked="0"/>
    </xf>
    <xf numFmtId="0" fontId="2" fillId="0" borderId="2" xfId="0" applyFont="1" applyBorder="1" applyAlignment="1" applyProtection="1">
      <alignment horizontal="left" vertical="top" wrapText="1"/>
      <protection locked="0"/>
    </xf>
    <xf numFmtId="0" fontId="2" fillId="0" borderId="3"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181" fontId="2" fillId="0" borderId="7" xfId="1" applyNumberFormat="1" applyFont="1" applyFill="1" applyBorder="1" applyAlignment="1" applyProtection="1">
      <alignment vertical="center"/>
      <protection locked="0"/>
    </xf>
    <xf numFmtId="0" fontId="2" fillId="0" borderId="7" xfId="0" applyNumberFormat="1" applyFont="1" applyFill="1" applyBorder="1" applyAlignment="1" applyProtection="1">
      <alignment horizontal="center" vertical="center" wrapText="1"/>
      <protection locked="0"/>
    </xf>
    <xf numFmtId="0" fontId="65" fillId="0" borderId="90" xfId="3" applyFont="1" applyFill="1" applyBorder="1" applyAlignment="1" applyProtection="1">
      <alignment horizontal="left" vertical="top" wrapText="1"/>
      <protection locked="0"/>
    </xf>
    <xf numFmtId="0" fontId="65" fillId="0" borderId="43" xfId="3" applyFont="1" applyFill="1" applyBorder="1" applyAlignment="1" applyProtection="1">
      <alignment horizontal="left" vertical="top" wrapText="1"/>
      <protection locked="0"/>
    </xf>
    <xf numFmtId="0" fontId="65" fillId="0" borderId="38" xfId="3" applyFont="1" applyFill="1" applyBorder="1" applyAlignment="1" applyProtection="1">
      <alignment horizontal="left" vertical="top" wrapText="1"/>
      <protection locked="0"/>
    </xf>
    <xf numFmtId="0" fontId="65" fillId="0" borderId="84" xfId="3" applyFont="1" applyFill="1" applyBorder="1" applyAlignment="1" applyProtection="1">
      <alignment horizontal="left" vertical="top" wrapText="1"/>
      <protection locked="0"/>
    </xf>
    <xf numFmtId="0" fontId="65" fillId="0" borderId="5" xfId="3" applyFont="1" applyFill="1" applyBorder="1" applyAlignment="1" applyProtection="1">
      <alignment horizontal="left" vertical="top" wrapText="1"/>
      <protection locked="0"/>
    </xf>
    <xf numFmtId="0" fontId="65" fillId="0" borderId="6" xfId="3" applyFont="1" applyFill="1" applyBorder="1" applyAlignment="1" applyProtection="1">
      <alignment horizontal="left" vertical="top" wrapText="1"/>
      <protection locked="0"/>
    </xf>
    <xf numFmtId="0" fontId="2" fillId="0" borderId="95" xfId="11" applyFont="1" applyBorder="1" applyAlignment="1" applyProtection="1">
      <alignment horizontal="center" vertical="center" wrapText="1"/>
      <protection locked="0"/>
    </xf>
    <xf numFmtId="0" fontId="2" fillId="0" borderId="40" xfId="11" applyFont="1" applyBorder="1" applyAlignment="1" applyProtection="1">
      <alignment horizontal="center" vertical="center" wrapText="1"/>
      <protection locked="0"/>
    </xf>
    <xf numFmtId="0" fontId="93" fillId="4" borderId="40" xfId="11" applyFont="1" applyFill="1" applyBorder="1" applyAlignment="1" applyProtection="1">
      <alignment horizontal="left" vertical="center" wrapText="1"/>
    </xf>
    <xf numFmtId="0" fontId="93" fillId="4" borderId="41" xfId="11" applyFont="1" applyFill="1" applyBorder="1" applyAlignment="1" applyProtection="1">
      <alignment horizontal="left" vertical="center" wrapText="1"/>
    </xf>
    <xf numFmtId="0" fontId="79" fillId="3" borderId="4" xfId="3" applyFont="1" applyFill="1" applyBorder="1" applyAlignment="1" applyProtection="1">
      <alignment horizontal="right" vertical="center" wrapText="1"/>
      <protection hidden="1"/>
    </xf>
    <xf numFmtId="0" fontId="79" fillId="3" borderId="5" xfId="3" applyFont="1" applyFill="1" applyBorder="1" applyAlignment="1" applyProtection="1">
      <alignment horizontal="right" vertical="center" wrapText="1"/>
      <protection hidden="1"/>
    </xf>
    <xf numFmtId="0" fontId="79" fillId="3" borderId="52" xfId="3" applyFont="1" applyFill="1" applyBorder="1" applyAlignment="1" applyProtection="1">
      <alignment horizontal="right" vertical="center" wrapText="1"/>
      <protection hidden="1"/>
    </xf>
    <xf numFmtId="0" fontId="2" fillId="3" borderId="9" xfId="11" applyFont="1" applyFill="1" applyBorder="1" applyAlignment="1" applyProtection="1">
      <alignment horizontal="center" vertical="center" wrapText="1"/>
    </xf>
    <xf numFmtId="0" fontId="2" fillId="3" borderId="0" xfId="11" applyFont="1" applyFill="1" applyBorder="1" applyAlignment="1" applyProtection="1">
      <alignment horizontal="center" vertical="center" wrapText="1"/>
    </xf>
    <xf numFmtId="0" fontId="2" fillId="3" borderId="49" xfId="11" applyFont="1" applyFill="1" applyBorder="1" applyAlignment="1" applyProtection="1">
      <alignment horizontal="center" vertical="center" wrapText="1"/>
    </xf>
    <xf numFmtId="0" fontId="79" fillId="3" borderId="4" xfId="11" applyFont="1" applyFill="1" applyBorder="1" applyAlignment="1" applyProtection="1">
      <alignment horizontal="right" vertical="center" wrapText="1"/>
      <protection hidden="1"/>
    </xf>
    <xf numFmtId="0" fontId="79" fillId="3" borderId="5" xfId="11" applyFont="1" applyFill="1" applyBorder="1" applyAlignment="1" applyProtection="1">
      <alignment horizontal="right" vertical="center" wrapText="1"/>
      <protection hidden="1"/>
    </xf>
    <xf numFmtId="0" fontId="79" fillId="3" borderId="52" xfId="11" applyFont="1" applyFill="1" applyBorder="1" applyAlignment="1" applyProtection="1">
      <alignment horizontal="right" vertical="center" wrapText="1"/>
      <protection hidden="1"/>
    </xf>
    <xf numFmtId="0" fontId="65" fillId="3" borderId="37" xfId="3" applyFont="1" applyFill="1" applyBorder="1" applyAlignment="1">
      <alignment horizontal="center" vertical="center" wrapText="1"/>
    </xf>
    <xf numFmtId="0" fontId="65" fillId="3" borderId="43" xfId="3" applyFont="1" applyFill="1" applyBorder="1" applyAlignment="1">
      <alignment horizontal="center" vertical="center" wrapText="1"/>
    </xf>
    <xf numFmtId="0" fontId="65" fillId="3" borderId="89" xfId="3" applyFont="1" applyFill="1" applyBorder="1" applyAlignment="1">
      <alignment horizontal="center" vertical="center" wrapText="1"/>
    </xf>
    <xf numFmtId="0" fontId="94" fillId="3" borderId="27" xfId="3" applyFont="1" applyFill="1" applyBorder="1" applyAlignment="1">
      <alignment horizontal="left" vertical="center" wrapText="1"/>
    </xf>
    <xf numFmtId="0" fontId="94" fillId="3" borderId="28" xfId="3" applyFont="1" applyFill="1" applyBorder="1" applyAlignment="1">
      <alignment horizontal="left" vertical="center" wrapText="1"/>
    </xf>
    <xf numFmtId="0" fontId="94" fillId="3" borderId="29" xfId="3" applyFont="1" applyFill="1" applyBorder="1" applyAlignment="1">
      <alignment horizontal="left" vertical="center" wrapText="1"/>
    </xf>
    <xf numFmtId="0" fontId="2" fillId="3" borderId="61" xfId="11" applyFont="1" applyFill="1" applyBorder="1" applyAlignment="1" applyProtection="1">
      <alignment horizontal="center" vertical="center" wrapText="1"/>
    </xf>
    <xf numFmtId="0" fontId="2" fillId="0" borderId="0" xfId="11" applyFont="1" applyBorder="1" applyAlignment="1" applyProtection="1">
      <alignment horizontal="left" vertical="top" wrapText="1"/>
      <protection locked="0"/>
    </xf>
    <xf numFmtId="0" fontId="2" fillId="0" borderId="10" xfId="11" applyFont="1" applyBorder="1" applyAlignment="1" applyProtection="1">
      <alignment horizontal="left" vertical="top" wrapText="1"/>
      <protection locked="0"/>
    </xf>
    <xf numFmtId="0" fontId="2" fillId="0" borderId="5" xfId="11" applyFont="1" applyBorder="1" applyAlignment="1" applyProtection="1">
      <alignment horizontal="left" vertical="top" wrapText="1"/>
      <protection locked="0"/>
    </xf>
    <xf numFmtId="0" fontId="2" fillId="0" borderId="6" xfId="11" applyFont="1" applyBorder="1" applyAlignment="1" applyProtection="1">
      <alignment horizontal="left" vertical="top" wrapText="1"/>
      <protection locked="0"/>
    </xf>
    <xf numFmtId="0" fontId="79" fillId="3" borderId="4" xfId="11" applyFont="1" applyFill="1" applyBorder="1" applyAlignment="1" applyProtection="1">
      <alignment horizontal="right" vertical="center" shrinkToFit="1"/>
      <protection hidden="1"/>
    </xf>
    <xf numFmtId="0" fontId="79" fillId="3" borderId="5" xfId="11" applyFont="1" applyFill="1" applyBorder="1" applyAlignment="1" applyProtection="1">
      <alignment horizontal="right" vertical="center" shrinkToFit="1"/>
      <protection hidden="1"/>
    </xf>
    <xf numFmtId="0" fontId="79" fillId="3" borderId="52" xfId="11" applyFont="1" applyFill="1" applyBorder="1" applyAlignment="1" applyProtection="1">
      <alignment horizontal="right" vertical="center" shrinkToFit="1"/>
      <protection hidden="1"/>
    </xf>
    <xf numFmtId="0" fontId="2" fillId="3" borderId="37" xfId="11" applyFont="1" applyFill="1" applyBorder="1" applyAlignment="1" applyProtection="1">
      <alignment horizontal="center" vertical="center" wrapText="1"/>
    </xf>
    <xf numFmtId="0" fontId="2" fillId="3" borderId="43" xfId="11" applyFont="1" applyFill="1" applyBorder="1" applyAlignment="1" applyProtection="1">
      <alignment horizontal="center" vertical="center" wrapText="1"/>
    </xf>
    <xf numFmtId="0" fontId="2" fillId="3" borderId="60" xfId="11" applyFont="1" applyFill="1" applyBorder="1" applyAlignment="1" applyProtection="1">
      <alignment horizontal="center" vertical="center" wrapText="1"/>
    </xf>
    <xf numFmtId="0" fontId="93" fillId="0" borderId="0" xfId="11" applyFont="1" applyBorder="1" applyAlignment="1" applyProtection="1">
      <alignment horizontal="left" vertical="top" wrapText="1"/>
      <protection locked="0"/>
    </xf>
    <xf numFmtId="0" fontId="93" fillId="0" borderId="10" xfId="11" applyFont="1" applyBorder="1" applyAlignment="1" applyProtection="1">
      <alignment horizontal="left" vertical="top" wrapText="1"/>
      <protection locked="0"/>
    </xf>
    <xf numFmtId="0" fontId="2" fillId="0" borderId="43" xfId="11" applyFont="1" applyBorder="1" applyAlignment="1" applyProtection="1">
      <alignment horizontal="left" vertical="top" wrapText="1"/>
      <protection locked="0"/>
    </xf>
    <xf numFmtId="0" fontId="2" fillId="0" borderId="38" xfId="11" applyFont="1" applyBorder="1" applyAlignment="1" applyProtection="1">
      <alignment horizontal="left" vertical="top" wrapText="1"/>
      <protection locked="0"/>
    </xf>
    <xf numFmtId="0" fontId="2" fillId="0" borderId="47" xfId="11" applyFont="1" applyBorder="1" applyAlignment="1" applyProtection="1">
      <alignment horizontal="left" vertical="top" wrapText="1"/>
      <protection locked="0"/>
    </xf>
    <xf numFmtId="0" fontId="2" fillId="0" borderId="59" xfId="11" applyFont="1" applyBorder="1" applyAlignment="1" applyProtection="1">
      <alignment horizontal="left" vertical="top" wrapText="1"/>
      <protection locked="0"/>
    </xf>
    <xf numFmtId="0" fontId="79" fillId="3" borderId="9" xfId="11" applyFont="1" applyFill="1" applyBorder="1" applyAlignment="1" applyProtection="1">
      <alignment horizontal="right" vertical="center" shrinkToFit="1"/>
      <protection hidden="1"/>
    </xf>
    <xf numFmtId="0" fontId="79" fillId="3" borderId="0" xfId="11" applyFont="1" applyFill="1" applyBorder="1" applyAlignment="1" applyProtection="1">
      <alignment horizontal="right" vertical="center" shrinkToFit="1"/>
      <protection hidden="1"/>
    </xf>
    <xf numFmtId="0" fontId="79" fillId="3" borderId="61" xfId="11" applyFont="1" applyFill="1" applyBorder="1" applyAlignment="1" applyProtection="1">
      <alignment horizontal="right" vertical="center" shrinkToFit="1"/>
      <protection hidden="1"/>
    </xf>
    <xf numFmtId="0" fontId="79" fillId="3" borderId="74" xfId="11" applyFont="1" applyFill="1" applyBorder="1" applyAlignment="1" applyProtection="1">
      <alignment horizontal="right" vertical="center" shrinkToFit="1"/>
      <protection hidden="1"/>
    </xf>
    <xf numFmtId="0" fontId="79" fillId="3" borderId="47" xfId="11" applyFont="1" applyFill="1" applyBorder="1" applyAlignment="1" applyProtection="1">
      <alignment horizontal="right" vertical="center" shrinkToFit="1"/>
      <protection hidden="1"/>
    </xf>
    <xf numFmtId="0" fontId="79" fillId="3" borderId="75" xfId="11" applyFont="1" applyFill="1" applyBorder="1" applyAlignment="1" applyProtection="1">
      <alignment horizontal="right" vertical="center" shrinkToFit="1"/>
      <protection hidden="1"/>
    </xf>
    <xf numFmtId="0" fontId="46" fillId="3" borderId="1" xfId="11" applyFont="1" applyFill="1" applyBorder="1" applyAlignment="1" applyProtection="1">
      <alignment horizontal="left" vertical="center" wrapText="1"/>
    </xf>
    <xf numFmtId="0" fontId="46" fillId="3" borderId="2" xfId="11" applyFont="1" applyFill="1" applyBorder="1" applyAlignment="1" applyProtection="1">
      <alignment horizontal="left" vertical="center" wrapText="1"/>
    </xf>
    <xf numFmtId="0" fontId="46" fillId="3" borderId="3" xfId="11" applyFont="1" applyFill="1" applyBorder="1" applyAlignment="1" applyProtection="1">
      <alignment horizontal="left" vertical="center" wrapText="1"/>
    </xf>
    <xf numFmtId="0" fontId="46" fillId="3" borderId="74" xfId="11" applyFont="1" applyFill="1" applyBorder="1" applyAlignment="1" applyProtection="1">
      <alignment horizontal="left" vertical="center" wrapText="1"/>
    </xf>
    <xf numFmtId="0" fontId="46" fillId="3" borderId="47" xfId="11" applyFont="1" applyFill="1" applyBorder="1" applyAlignment="1" applyProtection="1">
      <alignment horizontal="left" vertical="center" wrapText="1"/>
    </xf>
    <xf numFmtId="0" fontId="46" fillId="3" borderId="59" xfId="11" applyFont="1" applyFill="1" applyBorder="1" applyAlignment="1" applyProtection="1">
      <alignment horizontal="left" vertical="center" wrapText="1"/>
    </xf>
    <xf numFmtId="0" fontId="2" fillId="0" borderId="195" xfId="11" applyFont="1" applyBorder="1" applyAlignment="1" applyProtection="1">
      <alignment horizontal="left" vertical="center" wrapText="1"/>
      <protection locked="0"/>
    </xf>
    <xf numFmtId="0" fontId="2" fillId="0" borderId="196" xfId="11" applyFont="1" applyBorder="1" applyAlignment="1" applyProtection="1">
      <alignment horizontal="left" vertical="center" wrapText="1"/>
      <protection locked="0"/>
    </xf>
    <xf numFmtId="0" fontId="2" fillId="0" borderId="197" xfId="11" applyFont="1" applyBorder="1" applyAlignment="1" applyProtection="1">
      <alignment horizontal="left" vertical="center" wrapText="1"/>
      <protection locked="0"/>
    </xf>
    <xf numFmtId="0" fontId="93" fillId="3" borderId="9" xfId="11" applyFont="1" applyFill="1" applyBorder="1" applyAlignment="1" applyProtection="1">
      <alignment horizontal="center" vertical="center" wrapText="1"/>
    </xf>
    <xf numFmtId="0" fontId="93" fillId="3" borderId="0" xfId="11" applyFont="1" applyFill="1" applyBorder="1" applyAlignment="1" applyProtection="1">
      <alignment horizontal="center" vertical="center" wrapText="1"/>
    </xf>
    <xf numFmtId="0" fontId="93" fillId="3" borderId="61" xfId="11" applyFont="1" applyFill="1" applyBorder="1" applyAlignment="1" applyProtection="1">
      <alignment horizontal="center" vertical="center" wrapText="1"/>
    </xf>
    <xf numFmtId="0" fontId="93" fillId="3" borderId="4" xfId="11" applyFont="1" applyFill="1" applyBorder="1" applyAlignment="1" applyProtection="1">
      <alignment horizontal="center" vertical="center" wrapText="1"/>
    </xf>
    <xf numFmtId="0" fontId="93" fillId="3" borderId="5" xfId="11" applyFont="1" applyFill="1" applyBorder="1" applyAlignment="1" applyProtection="1">
      <alignment horizontal="center" vertical="center" wrapText="1"/>
    </xf>
    <xf numFmtId="0" fontId="93" fillId="3" borderId="62" xfId="11" applyFont="1" applyFill="1" applyBorder="1" applyAlignment="1" applyProtection="1">
      <alignment horizontal="center" vertical="center" wrapText="1"/>
    </xf>
    <xf numFmtId="0" fontId="93" fillId="3" borderId="85" xfId="11" applyFont="1" applyFill="1" applyBorder="1" applyAlignment="1" applyProtection="1">
      <alignment horizontal="center" vertical="center" wrapText="1"/>
      <protection locked="0"/>
    </xf>
    <xf numFmtId="0" fontId="93" fillId="3" borderId="40" xfId="11" applyFont="1" applyFill="1" applyBorder="1" applyAlignment="1" applyProtection="1">
      <alignment horizontal="center" vertical="center" wrapText="1"/>
      <protection locked="0"/>
    </xf>
    <xf numFmtId="0" fontId="93" fillId="3" borderId="86" xfId="11" applyFont="1" applyFill="1" applyBorder="1" applyAlignment="1" applyProtection="1">
      <alignment horizontal="center" vertical="center" wrapText="1"/>
      <protection locked="0"/>
    </xf>
    <xf numFmtId="0" fontId="93" fillId="3" borderId="41" xfId="11" applyFont="1" applyFill="1" applyBorder="1" applyAlignment="1" applyProtection="1">
      <alignment horizontal="center" vertical="center" wrapText="1"/>
      <protection locked="0"/>
    </xf>
    <xf numFmtId="0" fontId="2" fillId="0" borderId="85" xfId="11" applyFont="1" applyBorder="1" applyAlignment="1" applyProtection="1">
      <alignment horizontal="center" vertical="center" wrapText="1"/>
      <protection locked="0"/>
    </xf>
    <xf numFmtId="0" fontId="2" fillId="0" borderId="86" xfId="11" applyFont="1" applyBorder="1" applyAlignment="1" applyProtection="1">
      <alignment horizontal="center" vertical="center" wrapText="1"/>
      <protection locked="0"/>
    </xf>
    <xf numFmtId="0" fontId="2" fillId="0" borderId="96" xfId="11" applyFont="1" applyBorder="1" applyAlignment="1" applyProtection="1">
      <alignment horizontal="center" vertical="center" wrapText="1"/>
      <protection locked="0"/>
    </xf>
    <xf numFmtId="0" fontId="2" fillId="0" borderId="35" xfId="11" applyFont="1" applyBorder="1" applyAlignment="1" applyProtection="1">
      <alignment horizontal="center" vertical="center" wrapText="1"/>
      <protection locked="0"/>
    </xf>
    <xf numFmtId="0" fontId="2" fillId="0" borderId="151" xfId="11" applyFont="1" applyBorder="1" applyAlignment="1" applyProtection="1">
      <alignment horizontal="center" vertical="center" wrapText="1"/>
      <protection locked="0"/>
    </xf>
    <xf numFmtId="0" fontId="2" fillId="0" borderId="41" xfId="11" applyFont="1" applyBorder="1" applyAlignment="1" applyProtection="1">
      <alignment horizontal="center" vertical="center" wrapText="1"/>
      <protection locked="0"/>
    </xf>
    <xf numFmtId="0" fontId="46" fillId="3" borderId="71" xfId="11" applyFont="1" applyFill="1" applyBorder="1" applyAlignment="1" applyProtection="1">
      <alignment horizontal="left" vertical="center" wrapText="1"/>
    </xf>
    <xf numFmtId="0" fontId="93" fillId="0" borderId="72" xfId="11" applyFont="1" applyBorder="1" applyAlignment="1" applyProtection="1">
      <alignment horizontal="left" vertical="center" wrapText="1"/>
      <protection locked="0"/>
    </xf>
    <xf numFmtId="0" fontId="93" fillId="0" borderId="2" xfId="11" applyFont="1" applyBorder="1" applyAlignment="1" applyProtection="1">
      <alignment horizontal="left" vertical="center" wrapText="1"/>
      <protection locked="0"/>
    </xf>
    <xf numFmtId="0" fontId="93" fillId="0" borderId="3" xfId="11" applyFont="1" applyBorder="1" applyAlignment="1" applyProtection="1">
      <alignment horizontal="left" vertical="center" wrapText="1"/>
      <protection locked="0"/>
    </xf>
    <xf numFmtId="0" fontId="93" fillId="0" borderId="48" xfId="11" applyFont="1" applyBorder="1" applyAlignment="1" applyProtection="1">
      <alignment horizontal="left" vertical="center" wrapText="1"/>
      <protection locked="0"/>
    </xf>
    <xf numFmtId="0" fontId="93" fillId="0" borderId="0" xfId="11" applyFont="1" applyBorder="1" applyAlignment="1" applyProtection="1">
      <alignment horizontal="left" vertical="center" wrapText="1"/>
      <protection locked="0"/>
    </xf>
    <xf numFmtId="0" fontId="93" fillId="0" borderId="10" xfId="11" applyFont="1" applyBorder="1" applyAlignment="1" applyProtection="1">
      <alignment horizontal="left" vertical="center" wrapText="1"/>
      <protection locked="0"/>
    </xf>
    <xf numFmtId="0" fontId="2" fillId="3" borderId="39" xfId="11" applyFont="1" applyFill="1" applyBorder="1" applyAlignment="1" applyProtection="1">
      <alignment horizontal="center" vertical="center" wrapText="1"/>
    </xf>
    <xf numFmtId="0" fontId="2" fillId="3" borderId="40" xfId="11" applyFont="1" applyFill="1" applyBorder="1" applyAlignment="1" applyProtection="1">
      <alignment horizontal="center" vertical="center" wrapText="1"/>
    </xf>
    <xf numFmtId="0" fontId="2" fillId="3" borderId="94" xfId="11" applyFont="1" applyFill="1" applyBorder="1" applyAlignment="1" applyProtection="1">
      <alignment horizontal="center" vertical="center" wrapText="1"/>
    </xf>
    <xf numFmtId="0" fontId="2" fillId="3" borderId="85" xfId="11" applyFont="1" applyFill="1" applyBorder="1" applyAlignment="1" applyProtection="1">
      <alignment horizontal="center" vertical="center" wrapText="1"/>
    </xf>
    <xf numFmtId="178" fontId="2" fillId="0" borderId="95" xfId="11" applyNumberFormat="1" applyFont="1" applyBorder="1" applyAlignment="1" applyProtection="1">
      <alignment horizontal="right" vertical="center"/>
      <protection locked="0"/>
    </xf>
    <xf numFmtId="178" fontId="2" fillId="0" borderId="40" xfId="11" applyNumberFormat="1" applyFont="1" applyBorder="1" applyAlignment="1" applyProtection="1">
      <alignment horizontal="right" vertical="center"/>
      <protection locked="0"/>
    </xf>
    <xf numFmtId="0" fontId="2" fillId="3" borderId="58" xfId="11" applyFont="1" applyFill="1" applyBorder="1" applyAlignment="1" applyProtection="1">
      <alignment horizontal="center" vertical="center" wrapText="1"/>
    </xf>
    <xf numFmtId="0" fontId="2" fillId="3" borderId="54" xfId="11" applyFont="1" applyFill="1" applyBorder="1" applyAlignment="1" applyProtection="1">
      <alignment horizontal="center" vertical="center" wrapText="1"/>
    </xf>
    <xf numFmtId="0" fontId="2" fillId="3" borderId="55" xfId="11" applyFont="1" applyFill="1" applyBorder="1" applyAlignment="1" applyProtection="1">
      <alignment horizontal="center" vertical="center" wrapText="1"/>
    </xf>
    <xf numFmtId="0" fontId="2" fillId="0" borderId="48" xfId="11" applyFont="1" applyBorder="1" applyAlignment="1" applyProtection="1">
      <alignment horizontal="left" vertical="center" wrapText="1"/>
      <protection locked="0"/>
    </xf>
    <xf numFmtId="0" fontId="2" fillId="0" borderId="0" xfId="11" applyFont="1" applyBorder="1" applyAlignment="1" applyProtection="1">
      <alignment horizontal="left" vertical="center" wrapText="1"/>
      <protection locked="0"/>
    </xf>
    <xf numFmtId="0" fontId="2" fillId="0" borderId="10" xfId="11" applyFont="1" applyBorder="1" applyAlignment="1" applyProtection="1">
      <alignment horizontal="left" vertical="center" wrapText="1"/>
      <protection locked="0"/>
    </xf>
    <xf numFmtId="0" fontId="2" fillId="0" borderId="56" xfId="11" applyFont="1" applyBorder="1" applyAlignment="1" applyProtection="1">
      <alignment horizontal="left" vertical="top" wrapText="1"/>
      <protection locked="0"/>
    </xf>
    <xf numFmtId="0" fontId="2" fillId="0" borderId="54" xfId="11" applyFont="1" applyBorder="1" applyAlignment="1" applyProtection="1">
      <alignment horizontal="left" vertical="top" wrapText="1"/>
      <protection locked="0"/>
    </xf>
    <xf numFmtId="0" fontId="2" fillId="0" borderId="57" xfId="11" applyFont="1" applyBorder="1" applyAlignment="1" applyProtection="1">
      <alignment horizontal="left" vertical="top" wrapText="1"/>
      <protection locked="0"/>
    </xf>
    <xf numFmtId="0" fontId="2" fillId="0" borderId="48" xfId="11" applyFont="1" applyBorder="1" applyAlignment="1" applyProtection="1">
      <alignment horizontal="left" vertical="top" wrapText="1"/>
      <protection locked="0"/>
    </xf>
    <xf numFmtId="0" fontId="2" fillId="0" borderId="50" xfId="11" applyFont="1" applyBorder="1" applyAlignment="1" applyProtection="1">
      <alignment horizontal="left" vertical="top" wrapText="1"/>
      <protection locked="0"/>
    </xf>
    <xf numFmtId="0" fontId="2" fillId="0" borderId="51" xfId="11" applyFont="1" applyBorder="1" applyAlignment="1" applyProtection="1">
      <alignment horizontal="left" vertical="top" wrapText="1"/>
      <protection locked="0"/>
    </xf>
    <xf numFmtId="0" fontId="2" fillId="0" borderId="53" xfId="11" applyFont="1" applyBorder="1" applyAlignment="1" applyProtection="1">
      <alignment horizontal="left" vertical="top" wrapText="1"/>
      <protection locked="0"/>
    </xf>
    <xf numFmtId="0" fontId="79" fillId="3" borderId="49" xfId="11" applyFont="1" applyFill="1" applyBorder="1" applyAlignment="1" applyProtection="1">
      <alignment horizontal="right" vertical="center" shrinkToFit="1"/>
      <protection hidden="1"/>
    </xf>
    <xf numFmtId="0" fontId="65" fillId="0" borderId="91" xfId="3" applyFont="1" applyFill="1" applyBorder="1" applyAlignment="1" applyProtection="1">
      <alignment horizontal="left" vertical="top" wrapText="1"/>
      <protection locked="0"/>
    </xf>
    <xf numFmtId="0" fontId="65" fillId="0" borderId="47" xfId="3" applyFont="1" applyFill="1" applyBorder="1" applyAlignment="1" applyProtection="1">
      <alignment horizontal="left" vertical="top" wrapText="1"/>
      <protection locked="0"/>
    </xf>
    <xf numFmtId="0" fontId="65" fillId="0" borderId="59" xfId="3" applyFont="1" applyFill="1" applyBorder="1" applyAlignment="1" applyProtection="1">
      <alignment horizontal="left" vertical="top" wrapText="1"/>
      <protection locked="0"/>
    </xf>
    <xf numFmtId="0" fontId="79" fillId="3" borderId="184" xfId="3" applyFont="1" applyFill="1" applyBorder="1" applyAlignment="1" applyProtection="1">
      <alignment horizontal="right" vertical="center" wrapText="1"/>
      <protection hidden="1"/>
    </xf>
    <xf numFmtId="0" fontId="79" fillId="3" borderId="51" xfId="3" applyFont="1" applyFill="1" applyBorder="1" applyAlignment="1" applyProtection="1">
      <alignment horizontal="right" vertical="center" wrapText="1"/>
      <protection hidden="1"/>
    </xf>
    <xf numFmtId="0" fontId="79" fillId="3" borderId="185" xfId="3" applyFont="1" applyFill="1" applyBorder="1" applyAlignment="1" applyProtection="1">
      <alignment horizontal="right" vertical="center" wrapText="1"/>
      <protection hidden="1"/>
    </xf>
    <xf numFmtId="0" fontId="2" fillId="3" borderId="64" xfId="11" applyFont="1" applyFill="1" applyBorder="1" applyAlignment="1" applyProtection="1">
      <alignment horizontal="center" vertical="center"/>
    </xf>
    <xf numFmtId="0" fontId="2" fillId="0" borderId="9" xfId="11" applyFont="1" applyFill="1" applyBorder="1" applyAlignment="1" applyProtection="1">
      <alignment horizontal="left" vertical="center"/>
    </xf>
    <xf numFmtId="0" fontId="2" fillId="0" borderId="0" xfId="11" applyFont="1" applyFill="1" applyBorder="1" applyAlignment="1" applyProtection="1">
      <alignment horizontal="left" vertical="center"/>
    </xf>
    <xf numFmtId="0" fontId="2" fillId="0" borderId="10" xfId="11" applyFont="1" applyFill="1" applyBorder="1" applyAlignment="1" applyProtection="1">
      <alignment horizontal="left" vertical="center"/>
    </xf>
    <xf numFmtId="0" fontId="2" fillId="3" borderId="64" xfId="11" applyFont="1" applyFill="1" applyBorder="1" applyAlignment="1" applyProtection="1">
      <alignment horizontal="center" vertical="center" wrapText="1" shrinkToFit="1"/>
    </xf>
    <xf numFmtId="0" fontId="2" fillId="3" borderId="63" xfId="11" applyFont="1" applyFill="1" applyBorder="1" applyAlignment="1" applyProtection="1">
      <alignment horizontal="center" vertical="center" wrapText="1" shrinkToFit="1"/>
    </xf>
    <xf numFmtId="0" fontId="2" fillId="3" borderId="4" xfId="11" applyFont="1" applyFill="1" applyBorder="1" applyAlignment="1" applyProtection="1">
      <alignment horizontal="center" vertical="center"/>
    </xf>
    <xf numFmtId="0" fontId="2" fillId="0" borderId="30" xfId="11" applyFont="1" applyBorder="1" applyAlignment="1" applyProtection="1">
      <alignment horizontal="center" vertical="center"/>
      <protection locked="0"/>
    </xf>
    <xf numFmtId="0" fontId="2" fillId="0" borderId="61" xfId="11" applyFont="1" applyBorder="1" applyAlignment="1" applyProtection="1">
      <alignment horizontal="center" vertical="center"/>
      <protection locked="0"/>
    </xf>
    <xf numFmtId="0" fontId="2" fillId="0" borderId="69" xfId="11" applyFont="1" applyBorder="1" applyAlignment="1" applyProtection="1">
      <alignment horizontal="center" vertical="center"/>
      <protection locked="0"/>
    </xf>
    <xf numFmtId="0" fontId="2" fillId="0" borderId="62" xfId="11" applyFont="1" applyBorder="1" applyAlignment="1" applyProtection="1">
      <alignment horizontal="center" vertical="center"/>
      <protection locked="0"/>
    </xf>
    <xf numFmtId="0" fontId="2" fillId="3" borderId="30" xfId="11" applyFont="1" applyFill="1" applyBorder="1" applyAlignment="1" applyProtection="1">
      <alignment horizontal="center" vertical="center" wrapText="1"/>
    </xf>
    <xf numFmtId="0" fontId="2" fillId="3" borderId="69" xfId="11" applyFont="1" applyFill="1" applyBorder="1" applyAlignment="1" applyProtection="1">
      <alignment horizontal="center" vertical="center" wrapText="1"/>
    </xf>
    <xf numFmtId="0" fontId="2" fillId="3" borderId="5" xfId="11" applyFont="1" applyFill="1" applyBorder="1" applyAlignment="1" applyProtection="1">
      <alignment horizontal="center" vertical="center" wrapText="1"/>
    </xf>
    <xf numFmtId="0" fontId="2" fillId="3" borderId="62" xfId="11" applyFont="1" applyFill="1" applyBorder="1" applyAlignment="1" applyProtection="1">
      <alignment horizontal="center" vertical="center" wrapText="1"/>
    </xf>
    <xf numFmtId="0" fontId="2" fillId="3" borderId="78" xfId="11" applyFont="1" applyFill="1" applyBorder="1" applyAlignment="1" applyProtection="1">
      <alignment horizontal="center" vertical="center" textRotation="255" shrinkToFit="1"/>
    </xf>
    <xf numFmtId="0" fontId="2" fillId="0" borderId="64" xfId="11" applyFont="1" applyFill="1" applyBorder="1" applyAlignment="1" applyProtection="1">
      <alignment horizontal="left" vertical="top" wrapText="1"/>
      <protection locked="0"/>
    </xf>
    <xf numFmtId="0" fontId="94" fillId="3" borderId="1" xfId="11" applyFont="1" applyFill="1" applyBorder="1" applyAlignment="1" applyProtection="1">
      <alignment horizontal="left" vertical="center" wrapText="1"/>
    </xf>
    <xf numFmtId="0" fontId="94" fillId="3" borderId="2" xfId="11" applyFont="1" applyFill="1" applyBorder="1" applyAlignment="1" applyProtection="1">
      <alignment horizontal="left" vertical="center" wrapText="1"/>
    </xf>
    <xf numFmtId="0" fontId="94" fillId="3" borderId="3" xfId="11" applyFont="1" applyFill="1" applyBorder="1" applyAlignment="1" applyProtection="1">
      <alignment horizontal="left" vertical="center" wrapText="1"/>
    </xf>
    <xf numFmtId="0" fontId="94" fillId="3" borderId="74" xfId="11" applyFont="1" applyFill="1" applyBorder="1" applyAlignment="1" applyProtection="1">
      <alignment horizontal="left" vertical="center" wrapText="1"/>
    </xf>
    <xf numFmtId="0" fontId="94" fillId="3" borderId="47" xfId="11" applyFont="1" applyFill="1" applyBorder="1" applyAlignment="1" applyProtection="1">
      <alignment horizontal="left" vertical="center" wrapText="1"/>
    </xf>
    <xf numFmtId="0" fontId="94" fillId="3" borderId="59" xfId="11" applyFont="1" applyFill="1" applyBorder="1" applyAlignment="1" applyProtection="1">
      <alignment horizontal="left" vertical="center" wrapText="1"/>
    </xf>
    <xf numFmtId="0" fontId="2" fillId="3" borderId="79" xfId="11" applyFont="1" applyFill="1" applyBorder="1" applyAlignment="1" applyProtection="1">
      <alignment horizontal="center" vertical="center" textRotation="255" shrinkToFit="1"/>
    </xf>
    <xf numFmtId="0" fontId="2" fillId="0" borderId="80" xfId="11" applyFont="1" applyFill="1" applyBorder="1" applyAlignment="1" applyProtection="1">
      <alignment horizontal="left" vertical="top" wrapText="1"/>
      <protection locked="0"/>
    </xf>
    <xf numFmtId="0" fontId="2" fillId="0" borderId="64" xfId="11" applyFont="1" applyBorder="1" applyAlignment="1" applyProtection="1">
      <alignment horizontal="left" vertical="top" wrapText="1"/>
      <protection locked="0"/>
    </xf>
    <xf numFmtId="0" fontId="2" fillId="0" borderId="63" xfId="11" applyFont="1" applyBorder="1" applyAlignment="1" applyProtection="1">
      <alignment horizontal="left" vertical="top" wrapText="1"/>
      <protection locked="0"/>
    </xf>
    <xf numFmtId="0" fontId="2" fillId="0" borderId="80" xfId="11" applyFont="1" applyBorder="1" applyAlignment="1" applyProtection="1">
      <alignment horizontal="left" vertical="top" wrapText="1"/>
      <protection locked="0"/>
    </xf>
    <xf numFmtId="0" fontId="2" fillId="0" borderId="81" xfId="11" applyFont="1" applyBorder="1" applyAlignment="1" applyProtection="1">
      <alignment horizontal="left" vertical="top" wrapText="1"/>
      <protection locked="0"/>
    </xf>
    <xf numFmtId="0" fontId="2" fillId="0" borderId="68" xfId="11" applyFont="1" applyFill="1" applyBorder="1" applyAlignment="1" applyProtection="1">
      <alignment horizontal="left" vertical="center" wrapText="1"/>
      <protection locked="0"/>
    </xf>
    <xf numFmtId="0" fontId="2" fillId="0" borderId="43" xfId="11" applyFont="1" applyFill="1" applyBorder="1" applyAlignment="1" applyProtection="1">
      <alignment horizontal="left" vertical="center" wrapText="1"/>
      <protection locked="0"/>
    </xf>
    <xf numFmtId="0" fontId="2" fillId="0" borderId="38" xfId="11" applyFont="1" applyFill="1" applyBorder="1" applyAlignment="1" applyProtection="1">
      <alignment horizontal="left" vertical="center" wrapText="1"/>
      <protection locked="0"/>
    </xf>
    <xf numFmtId="0" fontId="2" fillId="0" borderId="69" xfId="11" applyFont="1" applyFill="1" applyBorder="1" applyAlignment="1" applyProtection="1">
      <alignment horizontal="left" vertical="center" wrapText="1"/>
      <protection locked="0"/>
    </xf>
    <xf numFmtId="0" fontId="2" fillId="0" borderId="5" xfId="11" applyFont="1" applyFill="1" applyBorder="1" applyAlignment="1" applyProtection="1">
      <alignment horizontal="left" vertical="center" wrapText="1"/>
      <protection locked="0"/>
    </xf>
    <xf numFmtId="0" fontId="2" fillId="0" borderId="6" xfId="11" applyFont="1" applyFill="1" applyBorder="1" applyAlignment="1" applyProtection="1">
      <alignment horizontal="left" vertical="center" wrapText="1"/>
      <protection locked="0"/>
    </xf>
    <xf numFmtId="0" fontId="15" fillId="3" borderId="64" xfId="11" applyFont="1" applyFill="1" applyBorder="1" applyAlignment="1" applyProtection="1">
      <alignment horizontal="center" vertical="center" wrapText="1"/>
    </xf>
    <xf numFmtId="0" fontId="0" fillId="3" borderId="64" xfId="0" applyFill="1" applyBorder="1" applyAlignment="1" applyProtection="1">
      <alignment horizontal="center" vertical="center" wrapText="1"/>
    </xf>
    <xf numFmtId="0" fontId="0" fillId="3" borderId="157" xfId="0" applyFill="1" applyBorder="1" applyAlignment="1" applyProtection="1">
      <alignment horizontal="center" vertical="center" wrapText="1"/>
    </xf>
    <xf numFmtId="0" fontId="27" fillId="3" borderId="64" xfId="11" applyFont="1" applyFill="1" applyBorder="1" applyAlignment="1" applyProtection="1">
      <alignment horizontal="center" vertical="center" wrapText="1"/>
    </xf>
    <xf numFmtId="0" fontId="11" fillId="3" borderId="64" xfId="11" applyFont="1" applyFill="1" applyBorder="1" applyAlignment="1" applyProtection="1">
      <alignment horizontal="center" vertical="center" wrapText="1"/>
    </xf>
    <xf numFmtId="0" fontId="0" fillId="3" borderId="64" xfId="0" applyFill="1" applyBorder="1" applyAlignment="1" applyProtection="1">
      <alignment vertical="center" wrapText="1"/>
    </xf>
    <xf numFmtId="0" fontId="12" fillId="3" borderId="1" xfId="11" applyFont="1" applyFill="1" applyBorder="1" applyAlignment="1" applyProtection="1">
      <alignment horizontal="left" vertical="center" wrapText="1"/>
    </xf>
    <xf numFmtId="0" fontId="12" fillId="3" borderId="2" xfId="11" applyFont="1" applyFill="1" applyBorder="1" applyAlignment="1" applyProtection="1">
      <alignment horizontal="left" vertical="center" wrapText="1"/>
    </xf>
    <xf numFmtId="0" fontId="12" fillId="3" borderId="3" xfId="11" applyFont="1" applyFill="1" applyBorder="1" applyAlignment="1" applyProtection="1">
      <alignment horizontal="left" vertical="center" wrapText="1"/>
    </xf>
    <xf numFmtId="0" fontId="12" fillId="3" borderId="74" xfId="11" applyFont="1" applyFill="1" applyBorder="1" applyAlignment="1" applyProtection="1">
      <alignment horizontal="left" vertical="center" wrapText="1"/>
    </xf>
    <xf numFmtId="0" fontId="12" fillId="3" borderId="47" xfId="11" applyFont="1" applyFill="1" applyBorder="1" applyAlignment="1" applyProtection="1">
      <alignment horizontal="left" vertical="center" wrapText="1"/>
    </xf>
    <xf numFmtId="0" fontId="12" fillId="3" borderId="59" xfId="11" applyFont="1" applyFill="1" applyBorder="1" applyAlignment="1" applyProtection="1">
      <alignment horizontal="left" vertical="center" wrapText="1"/>
    </xf>
    <xf numFmtId="0" fontId="15" fillId="3" borderId="68" xfId="11" applyFont="1" applyFill="1" applyBorder="1" applyAlignment="1" applyProtection="1">
      <alignment horizontal="center" vertical="center" wrapText="1"/>
    </xf>
    <xf numFmtId="0" fontId="15" fillId="3" borderId="43" xfId="11" applyFont="1" applyFill="1" applyBorder="1" applyAlignment="1" applyProtection="1">
      <alignment horizontal="center" vertical="center" wrapText="1"/>
    </xf>
    <xf numFmtId="0" fontId="15" fillId="3" borderId="38" xfId="11" applyFont="1" applyFill="1" applyBorder="1" applyAlignment="1" applyProtection="1">
      <alignment horizontal="center" vertical="center" wrapText="1"/>
    </xf>
    <xf numFmtId="0" fontId="15" fillId="3" borderId="30" xfId="11" applyFont="1" applyFill="1" applyBorder="1" applyAlignment="1" applyProtection="1">
      <alignment horizontal="center" vertical="center" wrapText="1"/>
    </xf>
    <xf numFmtId="0" fontId="15" fillId="3" borderId="0" xfId="11" applyFont="1" applyFill="1" applyBorder="1" applyAlignment="1" applyProtection="1">
      <alignment horizontal="center" vertical="center" wrapText="1"/>
    </xf>
    <xf numFmtId="0" fontId="15" fillId="3" borderId="10" xfId="11" applyFont="1" applyFill="1" applyBorder="1" applyAlignment="1" applyProtection="1">
      <alignment horizontal="center" vertical="center" wrapText="1"/>
    </xf>
    <xf numFmtId="0" fontId="15" fillId="3" borderId="70" xfId="11" applyFont="1" applyFill="1" applyBorder="1" applyAlignment="1" applyProtection="1">
      <alignment horizontal="center" vertical="center" wrapText="1"/>
    </xf>
    <xf numFmtId="0" fontId="15" fillId="3" borderId="47" xfId="11" applyFont="1" applyFill="1" applyBorder="1" applyAlignment="1" applyProtection="1">
      <alignment horizontal="center" vertical="center" wrapText="1"/>
    </xf>
    <xf numFmtId="0" fontId="15" fillId="3" borderId="59" xfId="11" applyFont="1" applyFill="1" applyBorder="1" applyAlignment="1" applyProtection="1">
      <alignment horizontal="center" vertical="center" wrapText="1"/>
    </xf>
    <xf numFmtId="0" fontId="15" fillId="3" borderId="43" xfId="11" applyFont="1" applyFill="1" applyBorder="1" applyAlignment="1" applyProtection="1">
      <alignment horizontal="left" vertical="top" wrapText="1"/>
    </xf>
    <xf numFmtId="0" fontId="15" fillId="3" borderId="60" xfId="11" applyFont="1" applyFill="1" applyBorder="1" applyAlignment="1" applyProtection="1">
      <alignment horizontal="left" vertical="top" wrapText="1"/>
    </xf>
    <xf numFmtId="0" fontId="15" fillId="3" borderId="0" xfId="11" applyFont="1" applyFill="1" applyBorder="1" applyAlignment="1" applyProtection="1">
      <alignment horizontal="left" vertical="top" wrapText="1"/>
    </xf>
    <xf numFmtId="0" fontId="15" fillId="3" borderId="61" xfId="11" applyFont="1" applyFill="1" applyBorder="1" applyAlignment="1" applyProtection="1">
      <alignment horizontal="left" vertical="top" wrapText="1"/>
    </xf>
    <xf numFmtId="0" fontId="15" fillId="3" borderId="47" xfId="11" applyFont="1" applyFill="1" applyBorder="1" applyAlignment="1" applyProtection="1">
      <alignment horizontal="left" vertical="top" wrapText="1"/>
    </xf>
    <xf numFmtId="0" fontId="15" fillId="3" borderId="65" xfId="11" applyFont="1" applyFill="1" applyBorder="1" applyAlignment="1" applyProtection="1">
      <alignment horizontal="left" vertical="top" wrapText="1"/>
    </xf>
    <xf numFmtId="0" fontId="11" fillId="0" borderId="37" xfId="11" applyFont="1" applyFill="1" applyBorder="1" applyAlignment="1" applyProtection="1">
      <alignment horizontal="left" vertical="center" wrapText="1"/>
    </xf>
    <xf numFmtId="0" fontId="11" fillId="0" borderId="43" xfId="11" applyFont="1" applyFill="1" applyBorder="1" applyAlignment="1" applyProtection="1">
      <alignment horizontal="left" vertical="center" wrapText="1"/>
    </xf>
    <xf numFmtId="0" fontId="11" fillId="0" borderId="38" xfId="11" applyFont="1" applyFill="1" applyBorder="1" applyAlignment="1" applyProtection="1">
      <alignment horizontal="left" vertical="center" wrapText="1"/>
    </xf>
    <xf numFmtId="0" fontId="11" fillId="0" borderId="9" xfId="11" applyFont="1" applyFill="1" applyBorder="1" applyAlignment="1" applyProtection="1">
      <alignment horizontal="left" vertical="center" wrapText="1"/>
    </xf>
    <xf numFmtId="0" fontId="11" fillId="0" borderId="0" xfId="11" applyFont="1" applyFill="1" applyBorder="1" applyAlignment="1" applyProtection="1">
      <alignment horizontal="left" vertical="center" wrapText="1"/>
    </xf>
    <xf numFmtId="0" fontId="11" fillId="0" borderId="10" xfId="11" applyFont="1" applyFill="1" applyBorder="1" applyAlignment="1" applyProtection="1">
      <alignment horizontal="left" vertical="center" wrapText="1"/>
    </xf>
    <xf numFmtId="0" fontId="11" fillId="0" borderId="74" xfId="11" applyFont="1" applyFill="1" applyBorder="1" applyAlignment="1" applyProtection="1">
      <alignment horizontal="left" vertical="center" wrapText="1"/>
    </xf>
    <xf numFmtId="0" fontId="11" fillId="0" borderId="47" xfId="11" applyFont="1" applyFill="1" applyBorder="1" applyAlignment="1" applyProtection="1">
      <alignment horizontal="left" vertical="center" wrapText="1"/>
    </xf>
    <xf numFmtId="0" fontId="11" fillId="0" borderId="59" xfId="11" applyFont="1" applyFill="1" applyBorder="1" applyAlignment="1" applyProtection="1">
      <alignment horizontal="left" vertical="center" wrapText="1"/>
    </xf>
    <xf numFmtId="0" fontId="12" fillId="3" borderId="68" xfId="11" applyFont="1" applyFill="1" applyBorder="1" applyAlignment="1" applyProtection="1">
      <alignment horizontal="center" vertical="center"/>
    </xf>
    <xf numFmtId="0" fontId="12" fillId="3" borderId="43" xfId="11" applyFont="1" applyFill="1" applyBorder="1" applyAlignment="1" applyProtection="1">
      <alignment horizontal="center" vertical="center"/>
    </xf>
    <xf numFmtId="0" fontId="12" fillId="3" borderId="30" xfId="11" applyFont="1" applyFill="1" applyBorder="1" applyAlignment="1" applyProtection="1">
      <alignment horizontal="center" vertical="center"/>
    </xf>
    <xf numFmtId="0" fontId="12" fillId="3" borderId="0" xfId="11" applyFont="1" applyFill="1" applyBorder="1" applyAlignment="1" applyProtection="1">
      <alignment horizontal="center" vertical="center"/>
    </xf>
    <xf numFmtId="0" fontId="12" fillId="3" borderId="70" xfId="11" applyFont="1" applyFill="1" applyBorder="1" applyAlignment="1" applyProtection="1">
      <alignment horizontal="center" vertical="center"/>
    </xf>
    <xf numFmtId="0" fontId="12" fillId="3" borderId="47" xfId="11" applyFont="1" applyFill="1" applyBorder="1" applyAlignment="1" applyProtection="1">
      <alignment horizontal="center" vertical="center"/>
    </xf>
    <xf numFmtId="0" fontId="11" fillId="0" borderId="68" xfId="11" applyFont="1" applyBorder="1" applyAlignment="1" applyProtection="1">
      <alignment horizontal="left" vertical="top" wrapText="1"/>
      <protection locked="0"/>
    </xf>
    <xf numFmtId="0" fontId="11" fillId="0" borderId="43" xfId="11" applyFont="1" applyBorder="1" applyAlignment="1" applyProtection="1">
      <alignment horizontal="left" vertical="top" wrapText="1"/>
      <protection locked="0"/>
    </xf>
    <xf numFmtId="0" fontId="11" fillId="0" borderId="38" xfId="11" applyFont="1" applyBorder="1" applyAlignment="1" applyProtection="1">
      <alignment horizontal="left" vertical="top" wrapText="1"/>
      <protection locked="0"/>
    </xf>
    <xf numFmtId="0" fontId="11" fillId="0" borderId="30" xfId="11" applyFont="1" applyBorder="1" applyAlignment="1" applyProtection="1">
      <alignment horizontal="left" vertical="top" wrapText="1"/>
      <protection locked="0"/>
    </xf>
    <xf numFmtId="0" fontId="11" fillId="0" borderId="0" xfId="11" applyFont="1" applyBorder="1" applyAlignment="1" applyProtection="1">
      <alignment horizontal="left" vertical="top" wrapText="1"/>
      <protection locked="0"/>
    </xf>
    <xf numFmtId="0" fontId="11" fillId="0" borderId="10" xfId="11" applyFont="1" applyBorder="1" applyAlignment="1" applyProtection="1">
      <alignment horizontal="left" vertical="top" wrapText="1"/>
      <protection locked="0"/>
    </xf>
    <xf numFmtId="0" fontId="11" fillId="0" borderId="70" xfId="11" applyFont="1" applyBorder="1" applyAlignment="1" applyProtection="1">
      <alignment horizontal="left" vertical="top" wrapText="1"/>
      <protection locked="0"/>
    </xf>
    <xf numFmtId="0" fontId="11" fillId="0" borderId="47" xfId="11" applyFont="1" applyBorder="1" applyAlignment="1" applyProtection="1">
      <alignment horizontal="left" vertical="top" wrapText="1"/>
      <protection locked="0"/>
    </xf>
    <xf numFmtId="0" fontId="11" fillId="0" borderId="59" xfId="11" applyFont="1" applyBorder="1" applyAlignment="1" applyProtection="1">
      <alignment horizontal="left" vertical="top" wrapText="1"/>
      <protection locked="0"/>
    </xf>
    <xf numFmtId="0" fontId="11" fillId="0" borderId="69" xfId="11" applyFont="1" applyBorder="1" applyAlignment="1" applyProtection="1">
      <alignment horizontal="left" vertical="top" wrapText="1"/>
      <protection locked="0"/>
    </xf>
    <xf numFmtId="0" fontId="11" fillId="0" borderId="5" xfId="11" applyFont="1" applyBorder="1" applyAlignment="1" applyProtection="1">
      <alignment horizontal="left" vertical="top" wrapText="1"/>
      <protection locked="0"/>
    </xf>
    <xf numFmtId="0" fontId="11" fillId="0" borderId="6" xfId="11" applyFont="1" applyBorder="1" applyAlignment="1" applyProtection="1">
      <alignment horizontal="left" vertical="top" wrapText="1"/>
      <protection locked="0"/>
    </xf>
    <xf numFmtId="0" fontId="15" fillId="3" borderId="66" xfId="11" applyFont="1" applyFill="1" applyBorder="1" applyAlignment="1" applyProtection="1">
      <alignment horizontal="center" vertical="center" textRotation="255" shrinkToFit="1"/>
    </xf>
    <xf numFmtId="0" fontId="15" fillId="3" borderId="67" xfId="11" applyFont="1" applyFill="1" applyBorder="1" applyAlignment="1" applyProtection="1">
      <alignment horizontal="center" vertical="center" textRotation="255" shrinkToFit="1"/>
    </xf>
    <xf numFmtId="0" fontId="15" fillId="3" borderId="82" xfId="11" applyFont="1" applyFill="1" applyBorder="1" applyAlignment="1" applyProtection="1">
      <alignment horizontal="center" vertical="center" textRotation="255" shrinkToFit="1"/>
    </xf>
    <xf numFmtId="0" fontId="15" fillId="3" borderId="9" xfId="11" applyFont="1" applyFill="1" applyBorder="1" applyAlignment="1" applyProtection="1">
      <alignment horizontal="center" vertical="center" textRotation="255" shrinkToFit="1"/>
    </xf>
    <xf numFmtId="0" fontId="15" fillId="3" borderId="74" xfId="11" applyFont="1" applyFill="1" applyBorder="1" applyAlignment="1" applyProtection="1">
      <alignment horizontal="center" vertical="center" textRotation="255" shrinkToFit="1"/>
    </xf>
    <xf numFmtId="0" fontId="15" fillId="3" borderId="36" xfId="11" applyFont="1" applyFill="1" applyBorder="1" applyAlignment="1" applyProtection="1">
      <alignment horizontal="center" vertical="center" textRotation="255" shrinkToFit="1"/>
    </xf>
    <xf numFmtId="0" fontId="11" fillId="0" borderId="30" xfId="11" applyFont="1" applyFill="1" applyBorder="1" applyAlignment="1" applyProtection="1">
      <alignment horizontal="left" vertical="top" wrapText="1"/>
      <protection locked="0"/>
    </xf>
    <xf numFmtId="0" fontId="11" fillId="0" borderId="0" xfId="11" applyFont="1" applyFill="1" applyBorder="1" applyAlignment="1" applyProtection="1">
      <alignment horizontal="left" vertical="top" wrapText="1"/>
      <protection locked="0"/>
    </xf>
    <xf numFmtId="0" fontId="11" fillId="0" borderId="61" xfId="11" applyFont="1" applyFill="1" applyBorder="1" applyAlignment="1" applyProtection="1">
      <alignment horizontal="left" vertical="top" wrapText="1"/>
      <protection locked="0"/>
    </xf>
    <xf numFmtId="0" fontId="11" fillId="0" borderId="70" xfId="11" applyFont="1" applyFill="1" applyBorder="1" applyAlignment="1" applyProtection="1">
      <alignment horizontal="left" vertical="top" wrapText="1"/>
      <protection locked="0"/>
    </xf>
    <xf numFmtId="0" fontId="11" fillId="0" borderId="47" xfId="11" applyFont="1" applyFill="1" applyBorder="1" applyAlignment="1" applyProtection="1">
      <alignment horizontal="left" vertical="top" wrapText="1"/>
      <protection locked="0"/>
    </xf>
    <xf numFmtId="0" fontId="11" fillId="0" borderId="65" xfId="11" applyFont="1" applyFill="1" applyBorder="1" applyAlignment="1" applyProtection="1">
      <alignment horizontal="left" vertical="top" wrapText="1"/>
      <protection locked="0"/>
    </xf>
    <xf numFmtId="0" fontId="11" fillId="0" borderId="68" xfId="11" applyFont="1" applyFill="1" applyBorder="1" applyAlignment="1" applyProtection="1">
      <alignment horizontal="left" vertical="top" wrapText="1"/>
      <protection locked="0"/>
    </xf>
    <xf numFmtId="0" fontId="11" fillId="0" borderId="43" xfId="11" applyFont="1" applyFill="1" applyBorder="1" applyAlignment="1" applyProtection="1">
      <alignment horizontal="left" vertical="top" wrapText="1"/>
      <protection locked="0"/>
    </xf>
    <xf numFmtId="0" fontId="11" fillId="0" borderId="60" xfId="11" applyFont="1" applyFill="1" applyBorder="1" applyAlignment="1" applyProtection="1">
      <alignment horizontal="left" vertical="top" wrapText="1"/>
      <protection locked="0"/>
    </xf>
    <xf numFmtId="0" fontId="11" fillId="0" borderId="69" xfId="11" applyFont="1" applyFill="1" applyBorder="1" applyAlignment="1" applyProtection="1">
      <alignment horizontal="left" vertical="top" wrapText="1"/>
      <protection locked="0"/>
    </xf>
    <xf numFmtId="0" fontId="11" fillId="0" borderId="5" xfId="11" applyFont="1" applyFill="1" applyBorder="1" applyAlignment="1" applyProtection="1">
      <alignment horizontal="left" vertical="top" wrapText="1"/>
      <protection locked="0"/>
    </xf>
    <xf numFmtId="0" fontId="11" fillId="0" borderId="62" xfId="11" applyFont="1" applyFill="1" applyBorder="1" applyAlignment="1" applyProtection="1">
      <alignment horizontal="left" vertical="top" wrapText="1"/>
      <protection locked="0"/>
    </xf>
    <xf numFmtId="0" fontId="55" fillId="3" borderId="78" xfId="11" applyFont="1" applyFill="1" applyBorder="1" applyAlignment="1" applyProtection="1">
      <alignment horizontal="center" vertical="center" wrapText="1"/>
    </xf>
    <xf numFmtId="0" fontId="55" fillId="3" borderId="64" xfId="11" applyFont="1" applyFill="1" applyBorder="1" applyAlignment="1" applyProtection="1">
      <alignment horizontal="center" vertical="center" wrapText="1"/>
    </xf>
    <xf numFmtId="0" fontId="55" fillId="3" borderId="79" xfId="11" applyFont="1" applyFill="1" applyBorder="1" applyAlignment="1" applyProtection="1">
      <alignment horizontal="center" vertical="center" wrapText="1"/>
    </xf>
    <xf numFmtId="0" fontId="55" fillId="3" borderId="80" xfId="11" applyFont="1" applyFill="1" applyBorder="1" applyAlignment="1" applyProtection="1">
      <alignment horizontal="center" vertical="center" wrapText="1"/>
    </xf>
    <xf numFmtId="0" fontId="2" fillId="0" borderId="63" xfId="11" applyFont="1" applyFill="1" applyBorder="1" applyAlignment="1" applyProtection="1">
      <alignment horizontal="left" vertical="top" wrapText="1"/>
      <protection locked="0"/>
    </xf>
    <xf numFmtId="0" fontId="2" fillId="0" borderId="81" xfId="11" applyFont="1" applyFill="1" applyBorder="1" applyAlignment="1" applyProtection="1">
      <alignment horizontal="left" vertical="top" wrapText="1"/>
      <protection locked="0"/>
    </xf>
    <xf numFmtId="0" fontId="57" fillId="3" borderId="1" xfId="11" applyFont="1" applyFill="1" applyBorder="1" applyAlignment="1" applyProtection="1">
      <alignment horizontal="left" vertical="center" wrapText="1"/>
    </xf>
    <xf numFmtId="0" fontId="57" fillId="3" borderId="2" xfId="11" applyFont="1" applyFill="1" applyBorder="1" applyAlignment="1" applyProtection="1">
      <alignment horizontal="left" vertical="center" wrapText="1"/>
    </xf>
    <xf numFmtId="0" fontId="57" fillId="3" borderId="3" xfId="11" applyFont="1" applyFill="1" applyBorder="1" applyAlignment="1" applyProtection="1">
      <alignment horizontal="left" vertical="center" wrapText="1"/>
    </xf>
    <xf numFmtId="0" fontId="57" fillId="3" borderId="74" xfId="11" applyFont="1" applyFill="1" applyBorder="1" applyAlignment="1" applyProtection="1">
      <alignment horizontal="left" vertical="center" wrapText="1"/>
    </xf>
    <xf numFmtId="0" fontId="57" fillId="3" borderId="47" xfId="11" applyFont="1" applyFill="1" applyBorder="1" applyAlignment="1" applyProtection="1">
      <alignment horizontal="left" vertical="center" wrapText="1"/>
    </xf>
    <xf numFmtId="0" fontId="57" fillId="3" borderId="59" xfId="11" applyFont="1" applyFill="1" applyBorder="1" applyAlignment="1" applyProtection="1">
      <alignment horizontal="left" vertical="center" wrapText="1"/>
    </xf>
    <xf numFmtId="0" fontId="2" fillId="0" borderId="0" xfId="11" applyFont="1" applyBorder="1" applyAlignment="1" applyProtection="1">
      <alignment horizontal="center" vertical="center" wrapText="1"/>
    </xf>
    <xf numFmtId="0" fontId="2" fillId="0" borderId="5" xfId="11" applyFont="1" applyBorder="1" applyAlignment="1" applyProtection="1">
      <alignment horizontal="center" vertical="center" wrapText="1"/>
    </xf>
    <xf numFmtId="0" fontId="2" fillId="0" borderId="10" xfId="11" applyFont="1" applyBorder="1" applyAlignment="1" applyProtection="1">
      <alignment horizontal="center" vertical="center" wrapText="1"/>
    </xf>
    <xf numFmtId="0" fontId="2" fillId="0" borderId="6" xfId="11" applyFont="1" applyBorder="1" applyAlignment="1" applyProtection="1">
      <alignment horizontal="center" vertical="center" wrapText="1"/>
    </xf>
    <xf numFmtId="0" fontId="55" fillId="3" borderId="30" xfId="11" applyFont="1" applyFill="1" applyBorder="1" applyAlignment="1" applyProtection="1">
      <alignment horizontal="center" vertical="center" wrapText="1"/>
    </xf>
    <xf numFmtId="0" fontId="55" fillId="3" borderId="0" xfId="11" applyFont="1" applyFill="1" applyBorder="1" applyAlignment="1" applyProtection="1">
      <alignment horizontal="center" vertical="center" wrapText="1"/>
    </xf>
    <xf numFmtId="0" fontId="55" fillId="3" borderId="61" xfId="11" applyFont="1" applyFill="1" applyBorder="1" applyAlignment="1" applyProtection="1">
      <alignment horizontal="center" vertical="center" wrapText="1"/>
    </xf>
    <xf numFmtId="0" fontId="55" fillId="3" borderId="69" xfId="11" applyFont="1" applyFill="1" applyBorder="1" applyAlignment="1" applyProtection="1">
      <alignment horizontal="center" vertical="center" wrapText="1"/>
    </xf>
    <xf numFmtId="0" fontId="55" fillId="3" borderId="5" xfId="11" applyFont="1" applyFill="1" applyBorder="1" applyAlignment="1" applyProtection="1">
      <alignment horizontal="center" vertical="center" wrapText="1"/>
    </xf>
    <xf numFmtId="0" fontId="55" fillId="3" borderId="62" xfId="11" applyFont="1" applyFill="1" applyBorder="1" applyAlignment="1" applyProtection="1">
      <alignment horizontal="center" vertical="center" wrapText="1"/>
    </xf>
    <xf numFmtId="0" fontId="55" fillId="3" borderId="9" xfId="11" applyFont="1" applyFill="1" applyBorder="1" applyAlignment="1" applyProtection="1">
      <alignment horizontal="center" vertical="center" wrapText="1"/>
    </xf>
    <xf numFmtId="0" fontId="55" fillId="3" borderId="4" xfId="11" applyFont="1" applyFill="1" applyBorder="1" applyAlignment="1" applyProtection="1">
      <alignment horizontal="center" vertical="center" wrapText="1"/>
    </xf>
    <xf numFmtId="38" fontId="2" fillId="8" borderId="0" xfId="1" applyFont="1" applyFill="1" applyBorder="1" applyAlignment="1" applyProtection="1">
      <alignment horizontal="right" vertical="center" wrapText="1"/>
      <protection hidden="1"/>
    </xf>
    <xf numFmtId="38" fontId="2" fillId="8" borderId="5" xfId="1" applyFont="1" applyFill="1" applyBorder="1" applyAlignment="1" applyProtection="1">
      <alignment horizontal="right" vertical="center" wrapText="1"/>
      <protection hidden="1"/>
    </xf>
    <xf numFmtId="0" fontId="2" fillId="0" borderId="9" xfId="11" applyFont="1" applyFill="1" applyBorder="1" applyAlignment="1" applyProtection="1">
      <alignment horizontal="left" vertical="center" wrapText="1"/>
      <protection locked="0"/>
    </xf>
    <xf numFmtId="0" fontId="2" fillId="0" borderId="0" xfId="11" applyFont="1" applyFill="1" applyBorder="1" applyAlignment="1" applyProtection="1">
      <alignment horizontal="left" vertical="center" wrapText="1"/>
      <protection locked="0"/>
    </xf>
    <xf numFmtId="0" fontId="2" fillId="0" borderId="10" xfId="11" applyFont="1" applyFill="1" applyBorder="1" applyAlignment="1" applyProtection="1">
      <alignment horizontal="left" vertical="center" wrapText="1"/>
      <protection locked="0"/>
    </xf>
    <xf numFmtId="0" fontId="2" fillId="0" borderId="4" xfId="11" applyFont="1" applyFill="1" applyBorder="1" applyAlignment="1" applyProtection="1">
      <alignment horizontal="left" vertical="center" wrapText="1"/>
      <protection locked="0"/>
    </xf>
    <xf numFmtId="0" fontId="55" fillId="3" borderId="82" xfId="11" applyFont="1" applyFill="1" applyBorder="1" applyAlignment="1" applyProtection="1">
      <alignment horizontal="center" vertical="center" wrapText="1"/>
    </xf>
    <xf numFmtId="0" fontId="55" fillId="3" borderId="92" xfId="11" applyFont="1" applyFill="1" applyBorder="1" applyAlignment="1" applyProtection="1">
      <alignment horizontal="center" vertical="center" wrapText="1"/>
    </xf>
    <xf numFmtId="0" fontId="2" fillId="0" borderId="92" xfId="11" applyFont="1" applyFill="1" applyBorder="1" applyAlignment="1" applyProtection="1">
      <alignment horizontal="center" vertical="center" wrapText="1"/>
      <protection locked="0"/>
    </xf>
    <xf numFmtId="0" fontId="2" fillId="0" borderId="64" xfId="11" applyFont="1" applyFill="1" applyBorder="1" applyAlignment="1" applyProtection="1">
      <alignment horizontal="center" vertical="center" wrapText="1"/>
      <protection locked="0"/>
    </xf>
    <xf numFmtId="0" fontId="2" fillId="0" borderId="93" xfId="11" applyFont="1" applyFill="1" applyBorder="1" applyAlignment="1" applyProtection="1">
      <alignment horizontal="center" vertical="center" wrapText="1"/>
      <protection locked="0"/>
    </xf>
    <xf numFmtId="0" fontId="2" fillId="0" borderId="63" xfId="11" applyFont="1" applyFill="1" applyBorder="1" applyAlignment="1" applyProtection="1">
      <alignment horizontal="center" vertical="center" wrapText="1"/>
      <protection locked="0"/>
    </xf>
    <xf numFmtId="0" fontId="65" fillId="0" borderId="63" xfId="0" applyFont="1" applyFill="1" applyBorder="1" applyAlignment="1" applyProtection="1">
      <alignment horizontal="center" vertical="center" textRotation="255"/>
      <protection locked="0"/>
    </xf>
    <xf numFmtId="0" fontId="65" fillId="0" borderId="64" xfId="0" applyFont="1" applyFill="1" applyBorder="1" applyAlignment="1" applyProtection="1">
      <alignment horizontal="center" vertical="center" textRotation="255"/>
      <protection locked="0"/>
    </xf>
    <xf numFmtId="0" fontId="65" fillId="3" borderId="40" xfId="0" applyFont="1" applyFill="1" applyBorder="1" applyAlignment="1">
      <alignment horizontal="center" vertical="center" wrapText="1"/>
    </xf>
    <xf numFmtId="0" fontId="65" fillId="3" borderId="41" xfId="0" applyFont="1" applyFill="1" applyBorder="1" applyAlignment="1">
      <alignment horizontal="center" vertical="center" wrapText="1"/>
    </xf>
    <xf numFmtId="0" fontId="65" fillId="0" borderId="78" xfId="0" applyFont="1" applyFill="1" applyBorder="1" applyAlignment="1">
      <alignment horizontal="center" vertical="center" wrapText="1"/>
    </xf>
    <xf numFmtId="0" fontId="65" fillId="4" borderId="157" xfId="0" applyFont="1" applyFill="1" applyBorder="1" applyAlignment="1" applyProtection="1">
      <alignment horizontal="center" vertical="center" wrapText="1"/>
      <protection locked="0"/>
    </xf>
    <xf numFmtId="0" fontId="65" fillId="4" borderId="186" xfId="0" applyFont="1" applyFill="1" applyBorder="1" applyAlignment="1" applyProtection="1">
      <alignment horizontal="center" vertical="center" wrapText="1"/>
      <protection locked="0"/>
    </xf>
    <xf numFmtId="0" fontId="65" fillId="4" borderId="92" xfId="0" applyFont="1" applyFill="1" applyBorder="1" applyAlignment="1" applyProtection="1">
      <alignment horizontal="center" vertical="center" wrapText="1"/>
      <protection locked="0"/>
    </xf>
    <xf numFmtId="0" fontId="65" fillId="0" borderId="80" xfId="0" applyFont="1" applyFill="1" applyBorder="1" applyAlignment="1" applyProtection="1">
      <alignment horizontal="center" vertical="center" textRotation="255"/>
      <protection locked="0"/>
    </xf>
    <xf numFmtId="0" fontId="65" fillId="0" borderId="81" xfId="0" applyFont="1" applyFill="1" applyBorder="1" applyAlignment="1" applyProtection="1">
      <alignment horizontal="center" vertical="center" textRotation="255"/>
      <protection locked="0"/>
    </xf>
    <xf numFmtId="0" fontId="65" fillId="0" borderId="79" xfId="0" applyFont="1" applyFill="1" applyBorder="1" applyAlignment="1">
      <alignment horizontal="center" vertical="center" wrapText="1"/>
    </xf>
    <xf numFmtId="0" fontId="65" fillId="4" borderId="187" xfId="0" applyFont="1" applyFill="1" applyBorder="1" applyAlignment="1" applyProtection="1">
      <alignment horizontal="center" vertical="center" wrapText="1"/>
      <protection locked="0"/>
    </xf>
    <xf numFmtId="0" fontId="65" fillId="4" borderId="64" xfId="0" applyFont="1" applyFill="1" applyBorder="1" applyAlignment="1" applyProtection="1">
      <alignment horizontal="center" vertical="center" textRotation="255"/>
      <protection locked="0"/>
    </xf>
    <xf numFmtId="0" fontId="65" fillId="4" borderId="63" xfId="0" applyFont="1" applyFill="1" applyBorder="1" applyAlignment="1" applyProtection="1">
      <alignment horizontal="center" vertical="center" textRotation="255"/>
      <protection locked="0"/>
    </xf>
    <xf numFmtId="0" fontId="65" fillId="4" borderId="78" xfId="0" applyFont="1" applyFill="1" applyBorder="1" applyAlignment="1">
      <alignment horizontal="center" vertical="center" wrapText="1"/>
    </xf>
    <xf numFmtId="0" fontId="65" fillId="3" borderId="78" xfId="0" applyFont="1" applyFill="1" applyBorder="1" applyAlignment="1">
      <alignment horizontal="center" vertical="center"/>
    </xf>
    <xf numFmtId="0" fontId="65" fillId="3" borderId="157" xfId="0" applyFont="1" applyFill="1" applyBorder="1" applyAlignment="1">
      <alignment horizontal="center" vertical="center"/>
    </xf>
    <xf numFmtId="0" fontId="65" fillId="3" borderId="92" xfId="0" applyFont="1" applyFill="1" applyBorder="1" applyAlignment="1">
      <alignment horizontal="center" vertical="center"/>
    </xf>
    <xf numFmtId="0" fontId="85" fillId="3" borderId="157" xfId="0" applyFont="1" applyFill="1" applyBorder="1" applyAlignment="1">
      <alignment horizontal="center" vertical="center" wrapText="1"/>
    </xf>
    <xf numFmtId="0" fontId="85" fillId="3" borderId="92" xfId="0" applyFont="1" applyFill="1" applyBorder="1" applyAlignment="1">
      <alignment horizontal="center" vertical="center"/>
    </xf>
    <xf numFmtId="0" fontId="65" fillId="3" borderId="85" xfId="0" applyNumberFormat="1" applyFont="1" applyFill="1" applyBorder="1" applyAlignment="1">
      <alignment horizontal="center" vertical="center"/>
    </xf>
    <xf numFmtId="0" fontId="65" fillId="3" borderId="40" xfId="0" applyNumberFormat="1" applyFont="1" applyFill="1" applyBorder="1" applyAlignment="1">
      <alignment horizontal="center" vertical="center"/>
    </xf>
    <xf numFmtId="0" fontId="65" fillId="3" borderId="86" xfId="0" applyNumberFormat="1" applyFont="1" applyFill="1" applyBorder="1" applyAlignment="1">
      <alignment horizontal="center" vertical="center"/>
    </xf>
    <xf numFmtId="0" fontId="65" fillId="3" borderId="85" xfId="0" applyFont="1" applyFill="1" applyBorder="1" applyAlignment="1">
      <alignment horizontal="center" vertical="center"/>
    </xf>
    <xf numFmtId="0" fontId="65" fillId="3" borderId="40" xfId="0" applyFont="1" applyFill="1" applyBorder="1" applyAlignment="1">
      <alignment horizontal="center" vertical="center"/>
    </xf>
    <xf numFmtId="0" fontId="65" fillId="3" borderId="86" xfId="0" applyFont="1" applyFill="1" applyBorder="1" applyAlignment="1">
      <alignment horizontal="center" vertical="center"/>
    </xf>
    <xf numFmtId="0" fontId="65" fillId="3" borderId="41" xfId="0" applyFont="1" applyFill="1" applyBorder="1" applyAlignment="1">
      <alignment horizontal="center" vertical="center"/>
    </xf>
    <xf numFmtId="0" fontId="65" fillId="3" borderId="27" xfId="0" applyFont="1" applyFill="1" applyBorder="1" applyAlignment="1">
      <alignment horizontal="left" vertical="center"/>
    </xf>
    <xf numFmtId="0" fontId="65" fillId="3" borderId="28" xfId="0" applyFont="1" applyFill="1" applyBorder="1" applyAlignment="1">
      <alignment horizontal="left" vertical="center"/>
    </xf>
    <xf numFmtId="0" fontId="65" fillId="3" borderId="29" xfId="0" applyFont="1" applyFill="1" applyBorder="1" applyAlignment="1">
      <alignment horizontal="left" vertical="center"/>
    </xf>
    <xf numFmtId="0" fontId="65" fillId="3" borderId="39" xfId="0" applyFont="1" applyFill="1" applyBorder="1" applyAlignment="1">
      <alignment horizontal="center" vertical="center" wrapText="1"/>
    </xf>
    <xf numFmtId="0" fontId="65" fillId="3" borderId="86" xfId="0" applyFont="1" applyFill="1" applyBorder="1" applyAlignment="1">
      <alignment horizontal="center" vertical="center" wrapText="1"/>
    </xf>
    <xf numFmtId="0" fontId="65" fillId="0" borderId="40" xfId="0" applyFont="1" applyFill="1" applyBorder="1" applyAlignment="1">
      <alignment horizontal="left" vertical="center" wrapText="1"/>
    </xf>
    <xf numFmtId="0" fontId="65" fillId="0" borderId="41" xfId="0" applyFont="1" applyFill="1" applyBorder="1" applyAlignment="1">
      <alignment horizontal="left" vertical="center" wrapText="1"/>
    </xf>
    <xf numFmtId="194" fontId="65" fillId="0" borderId="40" xfId="0" applyNumberFormat="1" applyFont="1" applyFill="1" applyBorder="1" applyAlignment="1" applyProtection="1">
      <alignment horizontal="center" vertical="center"/>
      <protection locked="0"/>
    </xf>
    <xf numFmtId="0" fontId="55" fillId="3" borderId="1" xfId="11" applyFont="1" applyFill="1" applyBorder="1" applyAlignment="1" applyProtection="1">
      <alignment horizontal="center" vertical="center" wrapText="1"/>
    </xf>
    <xf numFmtId="0" fontId="55" fillId="3" borderId="2" xfId="11" applyFont="1" applyFill="1" applyBorder="1" applyAlignment="1" applyProtection="1">
      <alignment horizontal="center" vertical="center" wrapText="1"/>
    </xf>
    <xf numFmtId="0" fontId="55" fillId="3" borderId="73" xfId="11" applyFont="1" applyFill="1" applyBorder="1" applyAlignment="1" applyProtection="1">
      <alignment horizontal="center" vertical="center" wrapText="1"/>
    </xf>
    <xf numFmtId="0" fontId="2" fillId="0" borderId="83" xfId="11" applyFont="1" applyBorder="1" applyAlignment="1" applyProtection="1">
      <alignment horizontal="left" vertical="top" wrapText="1"/>
      <protection locked="0"/>
    </xf>
    <xf numFmtId="0" fontId="2" fillId="0" borderId="2" xfId="11" applyFont="1" applyBorder="1" applyAlignment="1" applyProtection="1">
      <alignment horizontal="left" vertical="top" wrapText="1"/>
      <protection locked="0"/>
    </xf>
    <xf numFmtId="0" fontId="2" fillId="0" borderId="3" xfId="11" applyFont="1" applyBorder="1" applyAlignment="1" applyProtection="1">
      <alignment horizontal="left" vertical="top" wrapText="1"/>
      <protection locked="0"/>
    </xf>
    <xf numFmtId="0" fontId="2" fillId="0" borderId="30" xfId="11" applyFont="1" applyBorder="1" applyAlignment="1" applyProtection="1">
      <alignment horizontal="left" vertical="top" wrapText="1"/>
      <protection locked="0"/>
    </xf>
    <xf numFmtId="0" fontId="2" fillId="0" borderId="70" xfId="11" applyFont="1" applyBorder="1" applyAlignment="1" applyProtection="1">
      <alignment horizontal="left" vertical="top" wrapText="1"/>
      <protection locked="0"/>
    </xf>
    <xf numFmtId="0" fontId="56" fillId="3" borderId="74" xfId="11" applyFont="1" applyFill="1" applyBorder="1" applyAlignment="1" applyProtection="1">
      <alignment horizontal="right" vertical="center" shrinkToFit="1"/>
      <protection hidden="1"/>
    </xf>
    <xf numFmtId="0" fontId="56" fillId="3" borderId="47" xfId="11" applyFont="1" applyFill="1" applyBorder="1" applyAlignment="1" applyProtection="1">
      <alignment horizontal="right" vertical="center" shrinkToFit="1"/>
      <protection hidden="1"/>
    </xf>
    <xf numFmtId="0" fontId="56" fillId="3" borderId="65" xfId="11" applyFont="1" applyFill="1" applyBorder="1" applyAlignment="1" applyProtection="1">
      <alignment horizontal="right" vertical="center" shrinkToFit="1"/>
      <protection hidden="1"/>
    </xf>
    <xf numFmtId="0" fontId="56" fillId="3" borderId="9" xfId="11" applyFont="1" applyFill="1" applyBorder="1" applyAlignment="1" applyProtection="1">
      <alignment horizontal="right" vertical="center" shrinkToFit="1"/>
      <protection hidden="1"/>
    </xf>
    <xf numFmtId="0" fontId="56" fillId="3" borderId="0" xfId="11" applyFont="1" applyFill="1" applyBorder="1" applyAlignment="1" applyProtection="1">
      <alignment horizontal="right" vertical="center" shrinkToFit="1"/>
      <protection hidden="1"/>
    </xf>
    <xf numFmtId="0" fontId="56" fillId="3" borderId="61" xfId="11" applyFont="1" applyFill="1" applyBorder="1" applyAlignment="1" applyProtection="1">
      <alignment horizontal="right" vertical="center" shrinkToFit="1"/>
      <protection hidden="1"/>
    </xf>
    <xf numFmtId="0" fontId="55" fillId="3" borderId="198" xfId="11" applyFont="1" applyFill="1" applyBorder="1" applyAlignment="1" applyProtection="1">
      <alignment horizontal="center" vertical="center" wrapText="1"/>
    </xf>
    <xf numFmtId="0" fontId="55" fillId="3" borderId="103" xfId="11" applyFont="1" applyFill="1" applyBorder="1" applyAlignment="1" applyProtection="1">
      <alignment horizontal="center" vertical="center" wrapText="1"/>
    </xf>
    <xf numFmtId="0" fontId="55" fillId="3" borderId="199" xfId="11" applyFont="1" applyFill="1" applyBorder="1" applyAlignment="1" applyProtection="1">
      <alignment horizontal="center" vertical="center" wrapText="1"/>
    </xf>
    <xf numFmtId="193" fontId="2" fillId="0" borderId="200" xfId="11" applyNumberFormat="1" applyFont="1" applyBorder="1" applyAlignment="1" applyProtection="1">
      <alignment horizontal="center" vertical="center" wrapText="1"/>
      <protection locked="0"/>
    </xf>
    <xf numFmtId="193" fontId="2" fillId="0" borderId="35" xfId="11" applyNumberFormat="1" applyFont="1" applyBorder="1" applyAlignment="1" applyProtection="1">
      <alignment horizontal="center" vertical="center" wrapText="1"/>
      <protection locked="0"/>
    </xf>
    <xf numFmtId="193" fontId="2" fillId="0" borderId="155" xfId="11" applyNumberFormat="1" applyFont="1" applyBorder="1" applyAlignment="1" applyProtection="1">
      <alignment horizontal="center" vertical="center" wrapText="1"/>
      <protection locked="0"/>
    </xf>
    <xf numFmtId="0" fontId="2" fillId="3" borderId="96" xfId="11" applyFont="1" applyFill="1" applyBorder="1" applyAlignment="1" applyProtection="1">
      <alignment horizontal="center" vertical="center" wrapText="1"/>
      <protection locked="0"/>
    </xf>
    <xf numFmtId="0" fontId="2" fillId="3" borderId="35" xfId="11" applyFont="1" applyFill="1" applyBorder="1" applyAlignment="1" applyProtection="1">
      <alignment horizontal="center" vertical="center" wrapText="1"/>
      <protection locked="0"/>
    </xf>
    <xf numFmtId="0" fontId="2" fillId="3" borderId="155" xfId="11" applyFont="1" applyFill="1" applyBorder="1" applyAlignment="1" applyProtection="1">
      <alignment horizontal="center" vertical="center" wrapText="1"/>
      <protection locked="0"/>
    </xf>
    <xf numFmtId="193" fontId="2" fillId="0" borderId="96" xfId="11" applyNumberFormat="1" applyFont="1" applyBorder="1" applyAlignment="1" applyProtection="1">
      <alignment horizontal="center" vertical="center" wrapText="1"/>
      <protection locked="0"/>
    </xf>
    <xf numFmtId="193" fontId="2" fillId="0" borderId="151" xfId="11" applyNumberFormat="1" applyFont="1" applyBorder="1" applyAlignment="1" applyProtection="1">
      <alignment horizontal="center" vertical="center" wrapText="1"/>
      <protection locked="0"/>
    </xf>
    <xf numFmtId="0" fontId="55" fillId="3" borderId="37" xfId="0" applyFont="1" applyFill="1" applyBorder="1" applyAlignment="1" applyProtection="1">
      <alignment horizontal="center" vertical="center" wrapText="1"/>
    </xf>
    <xf numFmtId="0" fontId="55" fillId="3" borderId="60" xfId="0" applyFont="1" applyFill="1" applyBorder="1" applyAlignment="1" applyProtection="1">
      <alignment horizontal="center" vertical="center" wrapText="1"/>
    </xf>
    <xf numFmtId="0" fontId="55" fillId="3" borderId="4" xfId="0" applyFont="1" applyFill="1" applyBorder="1" applyAlignment="1" applyProtection="1">
      <alignment horizontal="center" vertical="center" wrapText="1"/>
    </xf>
    <xf numFmtId="0" fontId="55" fillId="3" borderId="62" xfId="0" applyFont="1" applyFill="1" applyBorder="1" applyAlignment="1" applyProtection="1">
      <alignment horizontal="center" vertical="center" wrapText="1"/>
    </xf>
    <xf numFmtId="0" fontId="55" fillId="3" borderId="68" xfId="0" applyFont="1" applyFill="1" applyBorder="1" applyAlignment="1" applyProtection="1">
      <alignment horizontal="center" vertical="center"/>
    </xf>
    <xf numFmtId="0" fontId="55" fillId="3" borderId="43" xfId="0" applyFont="1" applyFill="1" applyBorder="1" applyAlignment="1" applyProtection="1">
      <alignment horizontal="center" vertical="center"/>
    </xf>
    <xf numFmtId="0" fontId="55" fillId="3" borderId="60" xfId="0" applyFont="1" applyFill="1" applyBorder="1" applyAlignment="1" applyProtection="1">
      <alignment horizontal="center" vertical="center"/>
    </xf>
    <xf numFmtId="0" fontId="55" fillId="3" borderId="69" xfId="0" applyFont="1" applyFill="1" applyBorder="1" applyAlignment="1" applyProtection="1">
      <alignment horizontal="center" vertical="center"/>
    </xf>
    <xf numFmtId="0" fontId="55" fillId="3" borderId="5" xfId="0" applyFont="1" applyFill="1" applyBorder="1" applyAlignment="1" applyProtection="1">
      <alignment horizontal="center" vertical="center"/>
    </xf>
    <xf numFmtId="0" fontId="55" fillId="3" borderId="62" xfId="0" applyFont="1" applyFill="1" applyBorder="1" applyAlignment="1" applyProtection="1">
      <alignment horizontal="center" vertical="center"/>
    </xf>
    <xf numFmtId="0" fontId="55" fillId="3" borderId="68" xfId="0" applyFont="1" applyFill="1" applyBorder="1" applyAlignment="1" applyProtection="1">
      <alignment horizontal="center" vertical="center" wrapText="1"/>
    </xf>
    <xf numFmtId="0" fontId="55" fillId="3" borderId="43" xfId="0" applyFont="1" applyFill="1" applyBorder="1" applyAlignment="1" applyProtection="1">
      <alignment horizontal="center" vertical="center" wrapText="1"/>
    </xf>
    <xf numFmtId="0" fontId="55" fillId="3" borderId="30" xfId="0" applyFont="1" applyFill="1" applyBorder="1" applyAlignment="1" applyProtection="1">
      <alignment horizontal="center" vertical="center" wrapText="1"/>
    </xf>
    <xf numFmtId="0" fontId="55" fillId="3" borderId="0" xfId="0" applyFont="1" applyFill="1" applyBorder="1" applyAlignment="1" applyProtection="1">
      <alignment horizontal="center" vertical="center" wrapText="1"/>
    </xf>
    <xf numFmtId="0" fontId="55" fillId="3" borderId="61" xfId="0" applyFont="1" applyFill="1" applyBorder="1" applyAlignment="1" applyProtection="1">
      <alignment horizontal="center" vertical="center" wrapText="1"/>
    </xf>
    <xf numFmtId="0" fontId="55" fillId="3" borderId="69" xfId="0" applyFont="1" applyFill="1" applyBorder="1" applyAlignment="1" applyProtection="1">
      <alignment horizontal="center" vertical="center" wrapText="1"/>
    </xf>
    <xf numFmtId="0" fontId="55" fillId="3" borderId="5" xfId="0" applyFont="1" applyFill="1" applyBorder="1" applyAlignment="1" applyProtection="1">
      <alignment horizontal="center" vertical="center" wrapText="1"/>
    </xf>
    <xf numFmtId="0" fontId="55" fillId="3" borderId="85" xfId="0" applyFont="1" applyFill="1" applyBorder="1" applyAlignment="1" applyProtection="1">
      <alignment horizontal="center" vertical="center" wrapText="1"/>
    </xf>
    <xf numFmtId="0" fontId="55" fillId="3" borderId="40" xfId="0" applyFont="1" applyFill="1" applyBorder="1" applyAlignment="1" applyProtection="1">
      <alignment horizontal="center" vertical="center" wrapText="1"/>
    </xf>
    <xf numFmtId="0" fontId="55" fillId="3" borderId="86" xfId="0" applyFont="1" applyFill="1" applyBorder="1" applyAlignment="1" applyProtection="1">
      <alignment horizontal="center" vertical="center" wrapText="1"/>
    </xf>
    <xf numFmtId="0" fontId="57" fillId="3" borderId="27" xfId="0" applyFont="1" applyFill="1" applyBorder="1" applyAlignment="1" applyProtection="1">
      <alignment horizontal="left" vertical="center" wrapText="1"/>
    </xf>
    <xf numFmtId="0" fontId="57" fillId="3" borderId="28" xfId="0" applyFont="1" applyFill="1" applyBorder="1" applyAlignment="1" applyProtection="1">
      <alignment horizontal="left" vertical="center" wrapText="1"/>
    </xf>
    <xf numFmtId="0" fontId="57" fillId="3" borderId="33" xfId="0" applyFont="1" applyFill="1" applyBorder="1" applyAlignment="1" applyProtection="1">
      <alignment horizontal="left" vertical="center" wrapText="1"/>
    </xf>
    <xf numFmtId="0" fontId="72" fillId="3" borderId="1" xfId="0" applyFont="1" applyFill="1" applyBorder="1" applyAlignment="1" applyProtection="1">
      <alignment horizontal="left" vertical="center" wrapText="1"/>
    </xf>
    <xf numFmtId="0" fontId="72" fillId="3" borderId="2" xfId="0" applyFont="1" applyFill="1" applyBorder="1" applyAlignment="1" applyProtection="1">
      <alignment horizontal="left" vertical="center" wrapText="1"/>
    </xf>
    <xf numFmtId="0" fontId="72" fillId="3" borderId="73" xfId="0" applyFont="1" applyFill="1" applyBorder="1" applyAlignment="1" applyProtection="1">
      <alignment horizontal="left" vertical="center" wrapText="1"/>
    </xf>
    <xf numFmtId="0" fontId="72" fillId="3" borderId="74" xfId="0" applyFont="1" applyFill="1" applyBorder="1" applyAlignment="1" applyProtection="1">
      <alignment horizontal="left" vertical="center" wrapText="1"/>
    </xf>
    <xf numFmtId="0" fontId="72" fillId="3" borderId="47" xfId="0" applyFont="1" applyFill="1" applyBorder="1" applyAlignment="1" applyProtection="1">
      <alignment horizontal="left" vertical="center" wrapText="1"/>
    </xf>
    <xf numFmtId="0" fontId="72" fillId="3" borderId="65" xfId="0" applyFont="1" applyFill="1" applyBorder="1" applyAlignment="1" applyProtection="1">
      <alignment horizontal="left" vertical="center" wrapText="1"/>
    </xf>
    <xf numFmtId="0" fontId="2" fillId="0" borderId="9" xfId="0" applyFont="1" applyBorder="1" applyAlignment="1" applyProtection="1">
      <alignment horizontal="left" vertical="top" wrapText="1"/>
      <protection locked="0"/>
    </xf>
    <xf numFmtId="0" fontId="2" fillId="0" borderId="0" xfId="0" applyFont="1" applyBorder="1" applyAlignment="1" applyProtection="1">
      <alignment horizontal="left" vertical="top" wrapText="1"/>
      <protection locked="0"/>
    </xf>
    <xf numFmtId="0" fontId="2" fillId="0" borderId="10" xfId="0" applyFont="1" applyBorder="1" applyAlignment="1" applyProtection="1">
      <alignment horizontal="left" vertical="top" wrapText="1"/>
      <protection locked="0"/>
    </xf>
    <xf numFmtId="0" fontId="2" fillId="0" borderId="43" xfId="0" applyFont="1" applyFill="1" applyBorder="1" applyAlignment="1" applyProtection="1">
      <alignment horizontal="left" vertical="center" wrapText="1"/>
      <protection locked="0"/>
    </xf>
    <xf numFmtId="0" fontId="2" fillId="0" borderId="38" xfId="0" applyFont="1" applyFill="1" applyBorder="1" applyAlignment="1" applyProtection="1">
      <alignment horizontal="left" vertical="center" wrapText="1"/>
      <protection locked="0"/>
    </xf>
    <xf numFmtId="0" fontId="2" fillId="0" borderId="0" xfId="0" applyFont="1" applyFill="1" applyBorder="1" applyAlignment="1" applyProtection="1">
      <alignment horizontal="left" vertical="center" wrapText="1"/>
      <protection locked="0"/>
    </xf>
    <xf numFmtId="0" fontId="2" fillId="0" borderId="10" xfId="0" applyFont="1" applyFill="1" applyBorder="1" applyAlignment="1" applyProtection="1">
      <alignment horizontal="left" vertical="center" wrapText="1"/>
      <protection locked="0"/>
    </xf>
    <xf numFmtId="0" fontId="2" fillId="0" borderId="5" xfId="0" applyFont="1" applyFill="1" applyBorder="1" applyAlignment="1" applyProtection="1">
      <alignment horizontal="left" vertical="center" wrapText="1"/>
      <protection locked="0"/>
    </xf>
    <xf numFmtId="0" fontId="2" fillId="0" borderId="6" xfId="0" applyFont="1" applyFill="1" applyBorder="1" applyAlignment="1" applyProtection="1">
      <alignment horizontal="left" vertical="center" wrapText="1"/>
      <protection locked="0"/>
    </xf>
    <xf numFmtId="0" fontId="2" fillId="0" borderId="40" xfId="0" applyFont="1" applyFill="1" applyBorder="1" applyAlignment="1" applyProtection="1">
      <alignment horizontal="center" vertical="center" wrapText="1"/>
      <protection locked="0"/>
    </xf>
    <xf numFmtId="0" fontId="2" fillId="0" borderId="4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left" vertical="top" wrapText="1"/>
      <protection locked="0"/>
    </xf>
    <xf numFmtId="0" fontId="2" fillId="0" borderId="2" xfId="0" applyFont="1" applyFill="1" applyBorder="1" applyAlignment="1" applyProtection="1">
      <alignment horizontal="left" vertical="top" wrapText="1"/>
      <protection locked="0"/>
    </xf>
    <xf numFmtId="0" fontId="2" fillId="0" borderId="3" xfId="0" applyFont="1" applyFill="1" applyBorder="1" applyAlignment="1" applyProtection="1">
      <alignment horizontal="left" vertical="top" wrapText="1"/>
      <protection locked="0"/>
    </xf>
    <xf numFmtId="0" fontId="2" fillId="0" borderId="9"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wrapText="1"/>
      <protection locked="0"/>
    </xf>
    <xf numFmtId="0" fontId="2" fillId="0" borderId="10" xfId="0" applyFont="1" applyFill="1" applyBorder="1" applyAlignment="1" applyProtection="1">
      <alignment horizontal="left" vertical="top" wrapText="1"/>
      <protection locked="0"/>
    </xf>
    <xf numFmtId="0" fontId="2" fillId="0" borderId="4" xfId="0" applyFont="1" applyFill="1" applyBorder="1" applyAlignment="1" applyProtection="1">
      <alignment horizontal="left" vertical="top" wrapText="1"/>
      <protection locked="0"/>
    </xf>
    <xf numFmtId="0" fontId="2" fillId="0" borderId="5" xfId="0" applyFont="1" applyFill="1" applyBorder="1" applyAlignment="1" applyProtection="1">
      <alignment horizontal="left" vertical="top" wrapText="1"/>
      <protection locked="0"/>
    </xf>
    <xf numFmtId="0" fontId="2" fillId="0" borderId="6" xfId="0" applyFont="1" applyFill="1" applyBorder="1" applyAlignment="1" applyProtection="1">
      <alignment horizontal="left" vertical="top" wrapText="1"/>
      <protection locked="0"/>
    </xf>
    <xf numFmtId="0" fontId="57" fillId="3" borderId="105" xfId="0" applyFont="1" applyFill="1" applyBorder="1" applyAlignment="1" applyProtection="1">
      <alignment horizontal="left" vertical="center" wrapText="1"/>
    </xf>
    <xf numFmtId="0" fontId="57" fillId="3" borderId="23" xfId="0" applyFont="1" applyFill="1" applyBorder="1" applyAlignment="1" applyProtection="1">
      <alignment horizontal="left" vertical="center" wrapText="1"/>
    </xf>
    <xf numFmtId="0" fontId="57" fillId="3" borderId="31" xfId="0" applyFont="1" applyFill="1" applyBorder="1" applyAlignment="1" applyProtection="1">
      <alignment horizontal="left" vertical="center" wrapText="1"/>
    </xf>
    <xf numFmtId="0" fontId="2" fillId="0" borderId="28" xfId="0" applyFont="1" applyFill="1" applyBorder="1" applyAlignment="1" applyProtection="1">
      <alignment horizontal="center" vertical="center"/>
      <protection locked="0"/>
    </xf>
    <xf numFmtId="0" fontId="2" fillId="0" borderId="29" xfId="0" applyFont="1" applyFill="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43" xfId="0" applyFont="1" applyBorder="1" applyAlignment="1" applyProtection="1">
      <alignment horizontal="center" vertical="center"/>
      <protection locked="0"/>
    </xf>
    <xf numFmtId="0" fontId="2" fillId="0" borderId="38" xfId="0" applyFont="1" applyBorder="1" applyAlignment="1" applyProtection="1">
      <alignment horizontal="center" vertical="center"/>
      <protection locked="0"/>
    </xf>
    <xf numFmtId="0" fontId="2" fillId="0" borderId="2"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wrapText="1"/>
      <protection locked="0"/>
    </xf>
    <xf numFmtId="0" fontId="2" fillId="0" borderId="47" xfId="0" applyFont="1" applyFill="1" applyBorder="1" applyAlignment="1" applyProtection="1">
      <alignment horizontal="center" vertical="center" wrapText="1"/>
      <protection locked="0"/>
    </xf>
    <xf numFmtId="0" fontId="2" fillId="0" borderId="59" xfId="0" applyFont="1" applyFill="1" applyBorder="1" applyAlignment="1" applyProtection="1">
      <alignment horizontal="center" vertical="center" wrapText="1"/>
      <protection locked="0"/>
    </xf>
    <xf numFmtId="0" fontId="55" fillId="3" borderId="9" xfId="0" applyFont="1" applyFill="1" applyBorder="1" applyAlignment="1" applyProtection="1">
      <alignment horizontal="center" vertical="center" wrapText="1"/>
    </xf>
    <xf numFmtId="0" fontId="75" fillId="7" borderId="1" xfId="3" applyFont="1" applyFill="1" applyBorder="1" applyAlignment="1" applyProtection="1">
      <alignment horizontal="center" vertical="center" wrapText="1"/>
    </xf>
    <xf numFmtId="0" fontId="75" fillId="7" borderId="3" xfId="3" applyFont="1" applyFill="1" applyBorder="1" applyAlignment="1" applyProtection="1">
      <alignment horizontal="center" vertical="center" wrapText="1"/>
    </xf>
    <xf numFmtId="0" fontId="75" fillId="0" borderId="0" xfId="3" applyFont="1" applyFill="1" applyAlignment="1" applyProtection="1">
      <alignment horizontal="left" vertical="center" wrapText="1"/>
    </xf>
    <xf numFmtId="0" fontId="65" fillId="0" borderId="105" xfId="3" applyFont="1" applyFill="1" applyBorder="1" applyAlignment="1" applyProtection="1">
      <alignment horizontal="center" vertical="center"/>
    </xf>
    <xf numFmtId="0" fontId="65" fillId="0" borderId="24" xfId="3" applyFont="1" applyFill="1" applyBorder="1" applyAlignment="1" applyProtection="1">
      <alignment horizontal="center" vertical="center"/>
    </xf>
    <xf numFmtId="0" fontId="75" fillId="3" borderId="105" xfId="3" applyFont="1" applyFill="1" applyBorder="1" applyAlignment="1" applyProtection="1">
      <alignment horizontal="left" vertical="center"/>
    </xf>
    <xf numFmtId="0" fontId="75" fillId="3" borderId="23" xfId="3" applyFont="1" applyFill="1" applyBorder="1" applyAlignment="1" applyProtection="1">
      <alignment horizontal="left" vertical="center"/>
    </xf>
    <xf numFmtId="0" fontId="75" fillId="3" borderId="24" xfId="3" applyFont="1" applyFill="1" applyBorder="1" applyAlignment="1" applyProtection="1">
      <alignment horizontal="left" vertical="center"/>
    </xf>
    <xf numFmtId="0" fontId="65" fillId="0" borderId="153" xfId="3" applyFont="1" applyFill="1" applyBorder="1" applyAlignment="1" applyProtection="1">
      <alignment horizontal="center" vertical="center" textRotation="255"/>
    </xf>
    <xf numFmtId="0" fontId="65" fillId="0" borderId="67" xfId="3" applyFont="1" applyFill="1" applyBorder="1" applyAlignment="1" applyProtection="1">
      <alignment horizontal="center" vertical="center" textRotation="255"/>
    </xf>
    <xf numFmtId="0" fontId="65" fillId="0" borderId="36" xfId="3" applyFont="1" applyFill="1" applyBorder="1" applyAlignment="1" applyProtection="1">
      <alignment horizontal="center" vertical="center" textRotation="255"/>
    </xf>
    <xf numFmtId="0" fontId="75" fillId="7" borderId="105" xfId="3" applyFont="1" applyFill="1" applyBorder="1" applyAlignment="1" applyProtection="1">
      <alignment horizontal="center" vertical="center" wrapText="1"/>
    </xf>
    <xf numFmtId="0" fontId="75" fillId="7" borderId="24" xfId="3" applyFont="1" applyFill="1" applyBorder="1" applyAlignment="1" applyProtection="1">
      <alignment horizontal="center" vertical="center" wrapText="1"/>
    </xf>
    <xf numFmtId="0" fontId="65" fillId="0" borderId="1" xfId="3" applyFont="1" applyFill="1" applyBorder="1" applyAlignment="1" applyProtection="1">
      <alignment horizontal="center" vertical="center"/>
    </xf>
    <xf numFmtId="0" fontId="65" fillId="0" borderId="3" xfId="3" applyFont="1" applyFill="1" applyBorder="1" applyAlignment="1" applyProtection="1">
      <alignment horizontal="center" vertical="center"/>
    </xf>
    <xf numFmtId="0" fontId="75" fillId="7" borderId="105" xfId="3" applyFont="1" applyFill="1" applyBorder="1" applyAlignment="1" applyProtection="1">
      <alignment horizontal="left" vertical="center"/>
    </xf>
    <xf numFmtId="0" fontId="75" fillId="7" borderId="23" xfId="3" applyFont="1" applyFill="1" applyBorder="1" applyAlignment="1" applyProtection="1">
      <alignment horizontal="left" vertical="center"/>
    </xf>
    <xf numFmtId="0" fontId="75" fillId="7" borderId="24" xfId="3" applyFont="1" applyFill="1" applyBorder="1" applyAlignment="1" applyProtection="1">
      <alignment horizontal="left" vertical="center"/>
    </xf>
    <xf numFmtId="0" fontId="33" fillId="0" borderId="153" xfId="3" applyFont="1" applyFill="1" applyBorder="1" applyAlignment="1" applyProtection="1">
      <alignment horizontal="center" vertical="center" textRotation="255"/>
    </xf>
    <xf numFmtId="0" fontId="33" fillId="0" borderId="36" xfId="3" applyFont="1" applyFill="1" applyBorder="1" applyAlignment="1" applyProtection="1">
      <alignment horizontal="center" vertical="center" textRotation="255"/>
    </xf>
    <xf numFmtId="0" fontId="85" fillId="7" borderId="99" xfId="3" applyFont="1" applyFill="1" applyBorder="1" applyAlignment="1" applyProtection="1">
      <alignment horizontal="left" vertical="center"/>
    </xf>
    <xf numFmtId="0" fontId="85" fillId="7" borderId="8" xfId="3" applyFont="1" applyFill="1" applyBorder="1" applyAlignment="1" applyProtection="1">
      <alignment horizontal="left" vertical="center"/>
    </xf>
    <xf numFmtId="0" fontId="65" fillId="7" borderId="7" xfId="3" applyFont="1" applyFill="1" applyBorder="1" applyAlignment="1" applyProtection="1">
      <alignment horizontal="center" vertical="center"/>
    </xf>
    <xf numFmtId="0" fontId="75" fillId="7" borderId="97" xfId="3" applyFont="1" applyFill="1" applyBorder="1" applyAlignment="1" applyProtection="1">
      <alignment horizontal="center" vertical="center"/>
    </xf>
    <xf numFmtId="0" fontId="75" fillId="7" borderId="98" xfId="3" applyFont="1" applyFill="1" applyBorder="1" applyAlignment="1" applyProtection="1">
      <alignment horizontal="center" vertical="center"/>
    </xf>
    <xf numFmtId="0" fontId="65" fillId="3" borderId="105" xfId="3" applyFont="1" applyFill="1" applyBorder="1" applyAlignment="1" applyProtection="1">
      <alignment horizontal="center" vertical="center"/>
    </xf>
    <xf numFmtId="0" fontId="65" fillId="3" borderId="24" xfId="3" applyFont="1" applyFill="1" applyBorder="1" applyAlignment="1" applyProtection="1">
      <alignment horizontal="center" vertical="center"/>
    </xf>
    <xf numFmtId="0" fontId="85" fillId="7" borderId="102" xfId="3" applyFont="1" applyFill="1" applyBorder="1" applyAlignment="1" applyProtection="1">
      <alignment horizontal="left" vertical="center"/>
    </xf>
    <xf numFmtId="0" fontId="85" fillId="7" borderId="34" xfId="3" applyFont="1" applyFill="1" applyBorder="1" applyAlignment="1" applyProtection="1">
      <alignment horizontal="left" vertical="center"/>
    </xf>
    <xf numFmtId="0" fontId="13" fillId="3" borderId="23" xfId="3" applyNumberFormat="1" applyFont="1" applyFill="1" applyBorder="1" applyAlignment="1" applyProtection="1">
      <alignment horizontal="center" vertical="center"/>
    </xf>
    <xf numFmtId="0" fontId="13" fillId="3" borderId="141" xfId="3" applyNumberFormat="1" applyFont="1" applyFill="1" applyBorder="1" applyAlignment="1" applyProtection="1">
      <alignment horizontal="center" vertical="center"/>
    </xf>
    <xf numFmtId="0" fontId="19" fillId="3" borderId="105" xfId="3" applyFont="1" applyFill="1" applyBorder="1" applyAlignment="1" applyProtection="1">
      <alignment horizontal="left" vertical="center" wrapText="1"/>
    </xf>
    <xf numFmtId="0" fontId="19" fillId="3" borderId="23" xfId="3" applyFont="1" applyFill="1" applyBorder="1" applyAlignment="1" applyProtection="1">
      <alignment horizontal="left" vertical="center" wrapText="1"/>
    </xf>
    <xf numFmtId="0" fontId="19" fillId="3" borderId="24" xfId="3" applyFont="1" applyFill="1" applyBorder="1" applyAlignment="1" applyProtection="1">
      <alignment horizontal="left" vertical="center" wrapText="1"/>
    </xf>
    <xf numFmtId="0" fontId="17" fillId="4" borderId="105" xfId="3" applyFont="1" applyFill="1" applyBorder="1" applyAlignment="1" applyProtection="1">
      <alignment horizontal="left" vertical="center" wrapText="1"/>
      <protection locked="0"/>
    </xf>
    <xf numFmtId="0" fontId="17" fillId="4" borderId="23" xfId="3" applyFont="1" applyFill="1" applyBorder="1" applyAlignment="1" applyProtection="1">
      <alignment horizontal="left" vertical="center" wrapText="1"/>
      <protection locked="0"/>
    </xf>
    <xf numFmtId="0" fontId="17" fillId="4" borderId="141" xfId="3" applyFont="1" applyFill="1" applyBorder="1" applyAlignment="1" applyProtection="1">
      <alignment horizontal="left" vertical="center" wrapText="1"/>
      <protection locked="0"/>
    </xf>
    <xf numFmtId="0" fontId="13" fillId="3" borderId="128" xfId="3" applyFont="1" applyFill="1" applyBorder="1" applyAlignment="1" applyProtection="1">
      <alignment horizontal="center" vertical="center" shrinkToFit="1"/>
    </xf>
    <xf numFmtId="0" fontId="13" fillId="3" borderId="129" xfId="3" applyFont="1" applyFill="1" applyBorder="1" applyAlignment="1" applyProtection="1">
      <alignment horizontal="center" vertical="center" shrinkToFit="1"/>
    </xf>
    <xf numFmtId="0" fontId="13" fillId="0" borderId="145" xfId="3" applyNumberFormat="1" applyFont="1" applyFill="1" applyBorder="1" applyAlignment="1" applyProtection="1">
      <alignment horizontal="center" vertical="center"/>
      <protection locked="0"/>
    </xf>
    <xf numFmtId="0" fontId="13" fillId="0" borderId="136" xfId="3" applyNumberFormat="1" applyFont="1" applyFill="1" applyBorder="1" applyAlignment="1" applyProtection="1">
      <alignment horizontal="center" vertical="center"/>
      <protection locked="0"/>
    </xf>
    <xf numFmtId="0" fontId="13" fillId="0" borderId="137" xfId="3" applyNumberFormat="1" applyFont="1" applyFill="1" applyBorder="1" applyAlignment="1" applyProtection="1">
      <alignment horizontal="center" vertical="center"/>
      <protection locked="0"/>
    </xf>
    <xf numFmtId="38" fontId="17" fillId="0" borderId="105" xfId="1" applyFont="1" applyBorder="1" applyAlignment="1" applyProtection="1">
      <alignment horizontal="right" vertical="center"/>
      <protection locked="0"/>
    </xf>
    <xf numFmtId="38" fontId="17" fillId="0" borderId="23" xfId="1" applyFont="1" applyBorder="1" applyAlignment="1" applyProtection="1">
      <alignment horizontal="right" vertical="center"/>
      <protection locked="0"/>
    </xf>
    <xf numFmtId="180" fontId="13" fillId="3" borderId="23" xfId="3" applyNumberFormat="1" applyFont="1" applyFill="1" applyBorder="1" applyAlignment="1" applyProtection="1">
      <alignment horizontal="center" vertical="center"/>
    </xf>
    <xf numFmtId="180" fontId="13" fillId="3" borderId="141" xfId="3" applyNumberFormat="1" applyFont="1" applyFill="1" applyBorder="1" applyAlignment="1" applyProtection="1">
      <alignment horizontal="center" vertical="center"/>
    </xf>
    <xf numFmtId="0" fontId="17" fillId="3" borderId="140" xfId="3" applyFont="1" applyFill="1" applyBorder="1" applyAlignment="1" applyProtection="1">
      <alignment horizontal="center" vertical="center" wrapText="1"/>
    </xf>
    <xf numFmtId="0" fontId="17" fillId="3" borderId="23" xfId="3" applyFont="1" applyFill="1" applyBorder="1" applyAlignment="1" applyProtection="1">
      <alignment horizontal="center" vertical="center"/>
    </xf>
    <xf numFmtId="0" fontId="17" fillId="3" borderId="24" xfId="3" applyFont="1" applyFill="1" applyBorder="1" applyAlignment="1" applyProtection="1">
      <alignment horizontal="center" vertical="center"/>
    </xf>
    <xf numFmtId="0" fontId="13" fillId="0" borderId="105" xfId="3" applyNumberFormat="1" applyFont="1" applyBorder="1" applyAlignment="1" applyProtection="1">
      <alignment horizontal="left" vertical="center" wrapText="1"/>
      <protection locked="0"/>
    </xf>
    <xf numFmtId="0" fontId="13" fillId="0" borderId="23" xfId="3" applyNumberFormat="1" applyFont="1" applyBorder="1" applyAlignment="1" applyProtection="1">
      <alignment horizontal="left" vertical="center" wrapText="1"/>
      <protection locked="0"/>
    </xf>
    <xf numFmtId="0" fontId="13" fillId="0" borderId="141" xfId="3" applyNumberFormat="1" applyFont="1" applyBorder="1" applyAlignment="1" applyProtection="1">
      <alignment horizontal="left" vertical="center" wrapText="1"/>
      <protection locked="0"/>
    </xf>
    <xf numFmtId="0" fontId="13" fillId="3" borderId="143" xfId="3" applyFont="1" applyFill="1" applyBorder="1" applyAlignment="1" applyProtection="1">
      <alignment horizontal="center" vertical="center"/>
    </xf>
    <xf numFmtId="0" fontId="13" fillId="3" borderId="2" xfId="3" applyFont="1" applyFill="1" applyBorder="1" applyAlignment="1" applyProtection="1">
      <alignment horizontal="center" vertical="center"/>
    </xf>
    <xf numFmtId="0" fontId="13" fillId="3" borderId="3" xfId="3" applyFont="1" applyFill="1" applyBorder="1" applyAlignment="1" applyProtection="1">
      <alignment horizontal="center" vertical="center"/>
    </xf>
    <xf numFmtId="0" fontId="13" fillId="3" borderId="142" xfId="3" applyFont="1" applyFill="1" applyBorder="1" applyAlignment="1" applyProtection="1">
      <alignment horizontal="center" vertical="center"/>
    </xf>
    <xf numFmtId="0" fontId="13" fillId="3" borderId="5" xfId="3" applyFont="1" applyFill="1" applyBorder="1" applyAlignment="1" applyProtection="1">
      <alignment horizontal="center" vertical="center"/>
    </xf>
    <xf numFmtId="0" fontId="13" fillId="3" borderId="6" xfId="3" applyFont="1" applyFill="1" applyBorder="1" applyAlignment="1" applyProtection="1">
      <alignment horizontal="center" vertical="center"/>
    </xf>
    <xf numFmtId="0" fontId="13" fillId="3" borderId="7" xfId="3" applyNumberFormat="1" applyFont="1" applyFill="1" applyBorder="1" applyAlignment="1" applyProtection="1">
      <alignment horizontal="center" vertical="center"/>
    </xf>
    <xf numFmtId="38" fontId="13" fillId="0" borderId="105" xfId="1" applyFont="1" applyBorder="1" applyAlignment="1" applyProtection="1">
      <alignment horizontal="right" vertical="center"/>
      <protection locked="0"/>
    </xf>
    <xf numFmtId="38" fontId="13" fillId="0" borderId="23" xfId="1" applyFont="1" applyBorder="1" applyAlignment="1" applyProtection="1">
      <alignment horizontal="right" vertical="center"/>
      <protection locked="0"/>
    </xf>
    <xf numFmtId="0" fontId="13" fillId="3" borderId="24" xfId="3" applyNumberFormat="1" applyFont="1" applyFill="1" applyBorder="1" applyAlignment="1" applyProtection="1">
      <alignment horizontal="center" vertical="center"/>
    </xf>
    <xf numFmtId="38" fontId="13" fillId="0" borderId="105" xfId="1" applyFont="1" applyBorder="1" applyAlignment="1" applyProtection="1">
      <alignment horizontal="right" vertical="center" wrapText="1"/>
      <protection locked="0"/>
    </xf>
    <xf numFmtId="38" fontId="13" fillId="0" borderId="23" xfId="1" applyFont="1" applyBorder="1" applyAlignment="1" applyProtection="1">
      <alignment horizontal="right" vertical="center" wrapText="1"/>
      <protection locked="0"/>
    </xf>
    <xf numFmtId="0" fontId="13" fillId="0" borderId="105" xfId="3" applyFont="1" applyBorder="1" applyAlignment="1" applyProtection="1">
      <alignment horizontal="center" vertical="center" wrapText="1"/>
      <protection locked="0"/>
    </xf>
    <xf numFmtId="0" fontId="13" fillId="0" borderId="23" xfId="3" applyFont="1" applyBorder="1" applyAlignment="1" applyProtection="1">
      <alignment horizontal="center" vertical="center" wrapText="1"/>
      <protection locked="0"/>
    </xf>
    <xf numFmtId="0" fontId="13" fillId="0" borderId="24" xfId="3" applyFont="1" applyBorder="1" applyAlignment="1" applyProtection="1">
      <alignment horizontal="center" vertical="center" wrapText="1"/>
      <protection locked="0"/>
    </xf>
    <xf numFmtId="0" fontId="13" fillId="3" borderId="7" xfId="3" applyFont="1" applyFill="1" applyBorder="1" applyAlignment="1" applyProtection="1">
      <alignment horizontal="center" vertical="center" shrinkToFit="1"/>
    </xf>
    <xf numFmtId="0" fontId="13" fillId="0" borderId="105" xfId="3" applyFont="1" applyBorder="1" applyAlignment="1" applyProtection="1">
      <alignment horizontal="center" vertical="center"/>
      <protection locked="0"/>
    </xf>
    <xf numFmtId="0" fontId="13" fillId="0" borderId="23" xfId="3" applyFont="1" applyBorder="1" applyAlignment="1" applyProtection="1">
      <alignment horizontal="center" vertical="center"/>
      <protection locked="0"/>
    </xf>
    <xf numFmtId="0" fontId="13" fillId="0" borderId="141" xfId="3" applyFont="1" applyBorder="1" applyAlignment="1" applyProtection="1">
      <alignment horizontal="center" vertical="center"/>
      <protection locked="0"/>
    </xf>
    <xf numFmtId="0" fontId="13" fillId="3" borderId="126" xfId="3" applyFont="1" applyFill="1" applyBorder="1" applyAlignment="1" applyProtection="1">
      <alignment horizontal="center" vertical="center"/>
    </xf>
    <xf numFmtId="0" fontId="13" fillId="3" borderId="7" xfId="3" applyFont="1" applyFill="1" applyBorder="1" applyAlignment="1" applyProtection="1">
      <alignment horizontal="center" vertical="center"/>
    </xf>
    <xf numFmtId="180" fontId="13" fillId="3" borderId="105" xfId="3" applyNumberFormat="1" applyFont="1" applyFill="1" applyBorder="1" applyAlignment="1" applyProtection="1">
      <alignment horizontal="center" vertical="center" shrinkToFit="1"/>
    </xf>
    <xf numFmtId="180" fontId="13" fillId="3" borderId="23" xfId="3" applyNumberFormat="1" applyFont="1" applyFill="1" applyBorder="1" applyAlignment="1" applyProtection="1">
      <alignment horizontal="center" vertical="center" shrinkToFit="1"/>
    </xf>
    <xf numFmtId="0" fontId="13" fillId="0" borderId="23" xfId="3" applyNumberFormat="1" applyFont="1" applyBorder="1" applyAlignment="1" applyProtection="1">
      <alignment horizontal="center" vertical="center"/>
      <protection locked="0"/>
    </xf>
    <xf numFmtId="0" fontId="13" fillId="3" borderId="23" xfId="3" applyFont="1" applyFill="1" applyBorder="1" applyAlignment="1" applyProtection="1">
      <alignment horizontal="center" vertical="center"/>
    </xf>
    <xf numFmtId="0" fontId="13" fillId="0" borderId="23" xfId="3" applyFont="1" applyFill="1" applyBorder="1" applyAlignment="1" applyProtection="1">
      <alignment horizontal="center" vertical="center"/>
      <protection locked="0"/>
    </xf>
    <xf numFmtId="0" fontId="13" fillId="3" borderId="24" xfId="3" applyFont="1" applyFill="1" applyBorder="1" applyAlignment="1" applyProtection="1">
      <alignment horizontal="center" vertical="center"/>
    </xf>
    <xf numFmtId="0" fontId="13" fillId="3" borderId="105" xfId="3" applyFont="1" applyFill="1" applyBorder="1" applyAlignment="1" applyProtection="1">
      <alignment horizontal="center" vertical="center"/>
    </xf>
    <xf numFmtId="0" fontId="13" fillId="3" borderId="111" xfId="3" applyFont="1" applyFill="1" applyBorder="1" applyAlignment="1" applyProtection="1">
      <alignment horizontal="center" vertical="center"/>
    </xf>
    <xf numFmtId="0" fontId="13" fillId="3" borderId="0" xfId="3" applyFont="1" applyFill="1" applyBorder="1" applyAlignment="1" applyProtection="1">
      <alignment horizontal="center" vertical="center"/>
    </xf>
    <xf numFmtId="0" fontId="13" fillId="3" borderId="10" xfId="3" applyFont="1" applyFill="1" applyBorder="1" applyAlignment="1" applyProtection="1">
      <alignment horizontal="center" vertical="center"/>
    </xf>
    <xf numFmtId="179" fontId="13" fillId="3" borderId="7" xfId="3" applyNumberFormat="1" applyFont="1" applyFill="1" applyBorder="1" applyAlignment="1" applyProtection="1">
      <alignment horizontal="center" vertical="center"/>
    </xf>
    <xf numFmtId="0" fontId="13" fillId="0" borderId="24" xfId="3" applyFont="1" applyBorder="1" applyAlignment="1" applyProtection="1">
      <alignment horizontal="center" vertical="center"/>
      <protection locked="0"/>
    </xf>
    <xf numFmtId="49" fontId="13" fillId="0" borderId="105" xfId="3" applyNumberFormat="1" applyFont="1" applyBorder="1" applyAlignment="1" applyProtection="1">
      <alignment horizontal="center" vertical="center"/>
      <protection locked="0"/>
    </xf>
    <xf numFmtId="49" fontId="13" fillId="0" borderId="23" xfId="3" applyNumberFormat="1" applyFont="1" applyBorder="1" applyAlignment="1" applyProtection="1">
      <alignment horizontal="center" vertical="center"/>
      <protection locked="0"/>
    </xf>
    <xf numFmtId="49" fontId="13" fillId="0" borderId="141" xfId="3" applyNumberFormat="1" applyFont="1" applyBorder="1" applyAlignment="1" applyProtection="1">
      <alignment horizontal="center" vertical="center"/>
      <protection locked="0"/>
    </xf>
    <xf numFmtId="0" fontId="13" fillId="0" borderId="105" xfId="3" applyFont="1" applyBorder="1" applyAlignment="1" applyProtection="1">
      <alignment horizontal="left" vertical="center" wrapText="1"/>
      <protection locked="0"/>
    </xf>
    <xf numFmtId="0" fontId="13" fillId="0" borderId="23" xfId="3" applyFont="1" applyBorder="1" applyAlignment="1" applyProtection="1">
      <alignment horizontal="left" vertical="center" wrapText="1"/>
      <protection locked="0"/>
    </xf>
    <xf numFmtId="0" fontId="13" fillId="0" borderId="141" xfId="3" applyFont="1" applyBorder="1" applyAlignment="1" applyProtection="1">
      <alignment horizontal="left" vertical="center" wrapText="1"/>
      <protection locked="0"/>
    </xf>
    <xf numFmtId="0" fontId="23" fillId="3" borderId="133" xfId="3" applyFont="1" applyFill="1" applyBorder="1" applyAlignment="1" applyProtection="1">
      <alignment horizontal="center" vertical="center" wrapText="1"/>
    </xf>
    <xf numFmtId="0" fontId="23" fillId="3" borderId="134" xfId="3" applyFont="1" applyFill="1" applyBorder="1" applyAlignment="1" applyProtection="1">
      <alignment horizontal="center" vertical="center"/>
    </xf>
    <xf numFmtId="0" fontId="13" fillId="0" borderId="139" xfId="3" applyFont="1" applyFill="1" applyBorder="1" applyAlignment="1" applyProtection="1">
      <alignment horizontal="center" vertical="center"/>
      <protection locked="0"/>
    </xf>
    <xf numFmtId="0" fontId="13" fillId="0" borderId="134" xfId="3" applyFont="1" applyFill="1" applyBorder="1" applyAlignment="1" applyProtection="1">
      <alignment horizontal="center" vertical="center"/>
      <protection locked="0"/>
    </xf>
    <xf numFmtId="0" fontId="13" fillId="0" borderId="138" xfId="3" applyFont="1" applyFill="1" applyBorder="1" applyAlignment="1" applyProtection="1">
      <alignment horizontal="center" vertical="center"/>
      <protection locked="0"/>
    </xf>
    <xf numFmtId="0" fontId="13" fillId="3" borderId="134" xfId="3" applyFont="1" applyFill="1" applyBorder="1" applyAlignment="1" applyProtection="1">
      <alignment horizontal="center" vertical="center"/>
    </xf>
    <xf numFmtId="0" fontId="13" fillId="3" borderId="138" xfId="3" applyFont="1" applyFill="1" applyBorder="1" applyAlignment="1" applyProtection="1">
      <alignment horizontal="center" vertical="center"/>
    </xf>
    <xf numFmtId="0" fontId="13" fillId="0" borderId="139" xfId="3" applyFont="1" applyFill="1" applyBorder="1" applyAlignment="1" applyProtection="1">
      <alignment horizontal="center" vertical="center" wrapText="1"/>
      <protection locked="0"/>
    </xf>
    <xf numFmtId="0" fontId="13" fillId="0" borderId="134" xfId="3" applyFont="1" applyFill="1" applyBorder="1" applyAlignment="1" applyProtection="1">
      <alignment horizontal="center" vertical="center" wrapText="1"/>
      <protection locked="0"/>
    </xf>
    <xf numFmtId="0" fontId="13" fillId="0" borderId="138" xfId="3" applyFont="1" applyFill="1" applyBorder="1" applyAlignment="1" applyProtection="1">
      <alignment horizontal="center" vertical="center" wrapText="1"/>
      <protection locked="0"/>
    </xf>
    <xf numFmtId="0" fontId="13" fillId="3" borderId="108" xfId="3" applyFont="1" applyFill="1" applyBorder="1" applyAlignment="1" applyProtection="1">
      <alignment horizontal="center" vertical="center" wrapText="1"/>
    </xf>
    <xf numFmtId="0" fontId="13" fillId="3" borderId="108" xfId="3" applyFont="1" applyFill="1" applyBorder="1" applyAlignment="1" applyProtection="1">
      <alignment horizontal="center" vertical="center"/>
    </xf>
    <xf numFmtId="0" fontId="13" fillId="0" borderId="147" xfId="3" applyFont="1" applyFill="1" applyBorder="1" applyAlignment="1" applyProtection="1">
      <alignment horizontal="left" vertical="center" wrapText="1"/>
      <protection locked="0"/>
    </xf>
    <xf numFmtId="0" fontId="13" fillId="0" borderId="108" xfId="3" applyFont="1" applyFill="1" applyBorder="1" applyAlignment="1" applyProtection="1">
      <alignment horizontal="left" vertical="center"/>
      <protection locked="0"/>
    </xf>
    <xf numFmtId="0" fontId="13" fillId="0" borderId="110" xfId="3" applyFont="1" applyFill="1" applyBorder="1" applyAlignment="1" applyProtection="1">
      <alignment horizontal="left" vertical="center"/>
      <protection locked="0"/>
    </xf>
    <xf numFmtId="0" fontId="13" fillId="0" borderId="4" xfId="3" applyFont="1" applyFill="1" applyBorder="1" applyAlignment="1" applyProtection="1">
      <alignment horizontal="left" vertical="center"/>
      <protection locked="0"/>
    </xf>
    <xf numFmtId="0" fontId="13" fillId="0" borderId="5" xfId="3" applyFont="1" applyFill="1" applyBorder="1" applyAlignment="1" applyProtection="1">
      <alignment horizontal="left" vertical="center"/>
      <protection locked="0"/>
    </xf>
    <xf numFmtId="0" fontId="13" fillId="0" borderId="146" xfId="3" applyFont="1" applyFill="1" applyBorder="1" applyAlignment="1" applyProtection="1">
      <alignment horizontal="left" vertical="center"/>
      <protection locked="0"/>
    </xf>
    <xf numFmtId="0" fontId="13" fillId="3" borderId="140" xfId="3" applyFont="1" applyFill="1" applyBorder="1" applyAlignment="1" applyProtection="1">
      <alignment horizontal="center" vertical="center"/>
    </xf>
    <xf numFmtId="0" fontId="13" fillId="0" borderId="105" xfId="3" applyFont="1" applyFill="1" applyBorder="1" applyAlignment="1" applyProtection="1">
      <alignment horizontal="left" vertical="center"/>
      <protection locked="0"/>
    </xf>
    <xf numFmtId="0" fontId="13" fillId="0" borderId="23" xfId="3" applyFont="1" applyFill="1" applyBorder="1" applyAlignment="1" applyProtection="1">
      <alignment horizontal="left" vertical="center"/>
      <protection locked="0"/>
    </xf>
    <xf numFmtId="0" fontId="13" fillId="0" borderId="24" xfId="3" applyFont="1" applyFill="1" applyBorder="1" applyAlignment="1" applyProtection="1">
      <alignment horizontal="left" vertical="center"/>
      <protection locked="0"/>
    </xf>
    <xf numFmtId="0" fontId="13" fillId="0" borderId="105" xfId="3" applyFont="1" applyFill="1" applyBorder="1" applyAlignment="1" applyProtection="1">
      <alignment horizontal="left" vertical="center" wrapText="1"/>
      <protection locked="0"/>
    </xf>
    <xf numFmtId="0" fontId="13" fillId="0" borderId="23" xfId="3" applyFont="1" applyFill="1" applyBorder="1" applyAlignment="1" applyProtection="1">
      <alignment horizontal="left" vertical="center" wrapText="1"/>
      <protection locked="0"/>
    </xf>
    <xf numFmtId="0" fontId="13" fillId="0" borderId="24" xfId="3" applyFont="1" applyFill="1" applyBorder="1" applyAlignment="1" applyProtection="1">
      <alignment horizontal="left" vertical="center" wrapText="1"/>
      <protection locked="0"/>
    </xf>
    <xf numFmtId="0" fontId="13" fillId="3" borderId="113" xfId="3" applyFont="1" applyFill="1" applyBorder="1" applyAlignment="1" applyProtection="1">
      <alignment horizontal="center" vertical="center" shrinkToFit="1"/>
    </xf>
    <xf numFmtId="0" fontId="13" fillId="3" borderId="136" xfId="3" applyFont="1" applyFill="1" applyBorder="1" applyAlignment="1" applyProtection="1">
      <alignment horizontal="center" vertical="center" shrinkToFit="1"/>
    </xf>
    <xf numFmtId="0" fontId="13" fillId="3" borderId="144" xfId="3" applyFont="1" applyFill="1" applyBorder="1" applyAlignment="1" applyProtection="1">
      <alignment horizontal="center" vertical="center" shrinkToFit="1"/>
    </xf>
    <xf numFmtId="0" fontId="13" fillId="3" borderId="105" xfId="3" applyNumberFormat="1" applyFont="1" applyFill="1" applyBorder="1" applyAlignment="1" applyProtection="1">
      <alignment horizontal="center" vertical="center"/>
    </xf>
    <xf numFmtId="0" fontId="17" fillId="3" borderId="23" xfId="3" applyFont="1" applyFill="1" applyBorder="1" applyAlignment="1" applyProtection="1">
      <alignment horizontal="center" vertical="center" wrapText="1"/>
    </xf>
    <xf numFmtId="0" fontId="17" fillId="3" borderId="24" xfId="3" applyFont="1" applyFill="1" applyBorder="1" applyAlignment="1" applyProtection="1">
      <alignment horizontal="center" vertical="center" wrapText="1"/>
    </xf>
    <xf numFmtId="0" fontId="23" fillId="3" borderId="134" xfId="3" applyFont="1" applyFill="1" applyBorder="1" applyAlignment="1" applyProtection="1">
      <alignment horizontal="center" vertical="center" wrapText="1"/>
    </xf>
    <xf numFmtId="0" fontId="23" fillId="3" borderId="138" xfId="3" applyFont="1" applyFill="1" applyBorder="1" applyAlignment="1" applyProtection="1">
      <alignment horizontal="center" vertical="center" wrapText="1"/>
    </xf>
    <xf numFmtId="0" fontId="13" fillId="3" borderId="139" xfId="3" applyFont="1" applyFill="1" applyBorder="1" applyAlignment="1" applyProtection="1">
      <alignment horizontal="center" vertical="center"/>
    </xf>
    <xf numFmtId="0" fontId="13" fillId="3" borderId="147" xfId="3" applyFont="1" applyFill="1" applyBorder="1" applyAlignment="1" applyProtection="1">
      <alignment horizontal="center" vertical="center" wrapText="1"/>
    </xf>
    <xf numFmtId="0" fontId="13" fillId="3" borderId="156" xfId="3" applyFont="1" applyFill="1" applyBorder="1" applyAlignment="1" applyProtection="1">
      <alignment horizontal="center" vertical="center" wrapText="1"/>
    </xf>
    <xf numFmtId="0" fontId="13" fillId="3" borderId="4" xfId="3" applyFont="1" applyFill="1" applyBorder="1" applyAlignment="1" applyProtection="1">
      <alignment horizontal="center" vertical="center" wrapText="1"/>
    </xf>
    <xf numFmtId="0" fontId="13" fillId="3" borderId="5" xfId="3" applyFont="1" applyFill="1" applyBorder="1" applyAlignment="1" applyProtection="1">
      <alignment horizontal="center" vertical="center" wrapText="1"/>
    </xf>
    <xf numFmtId="0" fontId="13" fillId="3" borderId="6" xfId="3" applyFont="1" applyFill="1" applyBorder="1" applyAlignment="1" applyProtection="1">
      <alignment horizontal="center" vertical="center" wrapText="1"/>
    </xf>
    <xf numFmtId="0" fontId="13" fillId="0" borderId="108" xfId="3" applyFont="1" applyFill="1" applyBorder="1" applyAlignment="1" applyProtection="1">
      <alignment horizontal="left" vertical="center" wrapText="1"/>
      <protection locked="0"/>
    </xf>
    <xf numFmtId="0" fontId="13" fillId="0" borderId="110" xfId="3" applyFont="1" applyFill="1" applyBorder="1" applyAlignment="1" applyProtection="1">
      <alignment horizontal="left" vertical="center" wrapText="1"/>
      <protection locked="0"/>
    </xf>
    <xf numFmtId="0" fontId="13" fillId="0" borderId="4" xfId="3" applyFont="1" applyFill="1" applyBorder="1" applyAlignment="1" applyProtection="1">
      <alignment horizontal="left" vertical="center" wrapText="1"/>
      <protection locked="0"/>
    </xf>
    <xf numFmtId="0" fontId="13" fillId="0" borderId="5" xfId="3" applyFont="1" applyFill="1" applyBorder="1" applyAlignment="1" applyProtection="1">
      <alignment horizontal="left" vertical="center" wrapText="1"/>
      <protection locked="0"/>
    </xf>
    <xf numFmtId="0" fontId="13" fillId="0" borderId="146" xfId="3" applyFont="1" applyFill="1" applyBorder="1" applyAlignment="1" applyProtection="1">
      <alignment horizontal="left" vertical="center" wrapText="1"/>
      <protection locked="0"/>
    </xf>
    <xf numFmtId="0" fontId="13" fillId="3" borderId="105" xfId="3" applyFont="1" applyFill="1" applyBorder="1" applyAlignment="1" applyProtection="1">
      <alignment horizontal="center" vertical="center" shrinkToFit="1"/>
    </xf>
    <xf numFmtId="0" fontId="13" fillId="3" borderId="23" xfId="3" applyFont="1" applyFill="1" applyBorder="1" applyAlignment="1" applyProtection="1">
      <alignment horizontal="center" vertical="center" shrinkToFit="1"/>
    </xf>
    <xf numFmtId="0" fontId="13" fillId="3" borderId="24" xfId="3" applyFont="1" applyFill="1" applyBorder="1" applyAlignment="1" applyProtection="1">
      <alignment horizontal="center" vertical="center" shrinkToFit="1"/>
    </xf>
    <xf numFmtId="179" fontId="13" fillId="3" borderId="105" xfId="3" applyNumberFormat="1" applyFont="1" applyFill="1" applyBorder="1" applyAlignment="1" applyProtection="1">
      <alignment horizontal="center" vertical="center"/>
    </xf>
    <xf numFmtId="179" fontId="13" fillId="3" borderId="23" xfId="3" applyNumberFormat="1" applyFont="1" applyFill="1" applyBorder="1" applyAlignment="1" applyProtection="1">
      <alignment horizontal="center" vertical="center"/>
    </xf>
    <xf numFmtId="179" fontId="13" fillId="3" borderId="24" xfId="3" applyNumberFormat="1" applyFont="1" applyFill="1" applyBorder="1" applyAlignment="1" applyProtection="1">
      <alignment horizontal="center" vertical="center"/>
    </xf>
    <xf numFmtId="0" fontId="13" fillId="3" borderId="141" xfId="3" applyFont="1" applyFill="1" applyBorder="1" applyAlignment="1" applyProtection="1">
      <alignment horizontal="center" vertical="center"/>
    </xf>
    <xf numFmtId="0" fontId="13" fillId="3" borderId="117" xfId="3" applyFont="1" applyFill="1" applyBorder="1" applyAlignment="1" applyProtection="1">
      <alignment horizontal="center" vertical="center" shrinkToFit="1"/>
    </xf>
    <xf numFmtId="0" fontId="13" fillId="0" borderId="145" xfId="3" applyFont="1" applyBorder="1" applyAlignment="1" applyProtection="1">
      <alignment horizontal="center" vertical="center" wrapText="1"/>
      <protection locked="0"/>
    </xf>
    <xf numFmtId="0" fontId="13" fillId="0" borderId="136" xfId="3" applyFont="1" applyBorder="1" applyAlignment="1" applyProtection="1">
      <alignment horizontal="center" vertical="center" wrapText="1"/>
      <protection locked="0"/>
    </xf>
    <xf numFmtId="0" fontId="13" fillId="0" borderId="137" xfId="3" applyFont="1" applyBorder="1" applyAlignment="1" applyProtection="1">
      <alignment horizontal="center" vertical="center" wrapText="1"/>
      <protection locked="0"/>
    </xf>
    <xf numFmtId="0" fontId="13" fillId="3" borderId="143" xfId="3" applyFont="1" applyFill="1" applyBorder="1" applyAlignment="1" applyProtection="1">
      <alignment horizontal="center" vertical="center" wrapText="1"/>
    </xf>
    <xf numFmtId="0" fontId="13" fillId="3" borderId="113" xfId="3" applyFont="1" applyFill="1" applyBorder="1" applyAlignment="1" applyProtection="1">
      <alignment horizontal="center" vertical="center" wrapText="1"/>
    </xf>
    <xf numFmtId="0" fontId="13" fillId="3" borderId="136" xfId="3" applyFont="1" applyFill="1" applyBorder="1" applyAlignment="1" applyProtection="1">
      <alignment horizontal="center" vertical="center" wrapText="1"/>
    </xf>
    <xf numFmtId="0" fontId="13" fillId="3" borderId="137" xfId="3" applyFont="1" applyFill="1" applyBorder="1" applyAlignment="1" applyProtection="1">
      <alignment horizontal="center" vertical="center" wrapText="1"/>
    </xf>
    <xf numFmtId="0" fontId="13" fillId="3" borderId="133" xfId="3" applyFont="1" applyFill="1" applyBorder="1" applyAlignment="1" applyProtection="1">
      <alignment horizontal="center" vertical="center" wrapText="1"/>
    </xf>
    <xf numFmtId="0" fontId="13" fillId="3" borderId="134" xfId="3" applyFont="1" applyFill="1" applyBorder="1" applyAlignment="1" applyProtection="1">
      <alignment horizontal="center" vertical="center" wrapText="1"/>
    </xf>
    <xf numFmtId="0" fontId="13" fillId="3" borderId="135" xfId="3" applyFont="1" applyFill="1" applyBorder="1" applyAlignment="1" applyProtection="1">
      <alignment horizontal="center" vertical="center" wrapText="1"/>
    </xf>
    <xf numFmtId="38" fontId="13" fillId="0" borderId="23" xfId="1" applyFont="1" applyBorder="1" applyAlignment="1" applyProtection="1">
      <alignment vertical="center" wrapText="1"/>
      <protection locked="0"/>
    </xf>
    <xf numFmtId="0" fontId="13" fillId="3" borderId="23" xfId="3" applyFont="1" applyFill="1" applyBorder="1" applyAlignment="1" applyProtection="1">
      <alignment horizontal="center" vertical="center" wrapText="1"/>
    </xf>
    <xf numFmtId="0" fontId="13" fillId="3" borderId="24" xfId="3" applyFont="1" applyFill="1" applyBorder="1" applyAlignment="1" applyProtection="1">
      <alignment horizontal="center" vertical="center" wrapText="1"/>
    </xf>
    <xf numFmtId="0" fontId="17" fillId="3" borderId="105" xfId="3" applyFont="1" applyFill="1" applyBorder="1" applyAlignment="1" applyProtection="1">
      <alignment horizontal="center" vertical="center"/>
    </xf>
    <xf numFmtId="0" fontId="13" fillId="3" borderId="7" xfId="3" applyFont="1" applyFill="1" applyBorder="1" applyAlignment="1" applyProtection="1">
      <alignment horizontal="center" vertical="center" wrapText="1"/>
    </xf>
    <xf numFmtId="0" fontId="13" fillId="3" borderId="127" xfId="3" applyFont="1" applyFill="1" applyBorder="1" applyAlignment="1" applyProtection="1">
      <alignment horizontal="center" vertical="center" wrapText="1"/>
    </xf>
    <xf numFmtId="0" fontId="13" fillId="3" borderId="140" xfId="3" applyFont="1" applyFill="1" applyBorder="1" applyAlignment="1" applyProtection="1">
      <alignment horizontal="center" vertical="center" wrapText="1"/>
    </xf>
    <xf numFmtId="0" fontId="13" fillId="0" borderId="1" xfId="3" applyFont="1" applyBorder="1" applyAlignment="1" applyProtection="1">
      <alignment horizontal="left" vertical="center" wrapText="1"/>
      <protection locked="0"/>
    </xf>
    <xf numFmtId="0" fontId="13" fillId="0" borderId="2" xfId="3" applyFont="1" applyBorder="1" applyAlignment="1" applyProtection="1">
      <alignment horizontal="left" vertical="center" wrapText="1"/>
      <protection locked="0"/>
    </xf>
    <xf numFmtId="181" fontId="13" fillId="3" borderId="23" xfId="3" applyNumberFormat="1" applyFont="1" applyFill="1" applyBorder="1" applyAlignment="1" applyProtection="1">
      <alignment horizontal="left" vertical="center"/>
    </xf>
    <xf numFmtId="181" fontId="13" fillId="3" borderId="141" xfId="3" applyNumberFormat="1" applyFont="1" applyFill="1" applyBorder="1" applyAlignment="1" applyProtection="1">
      <alignment horizontal="left" vertical="center"/>
    </xf>
    <xf numFmtId="0" fontId="13" fillId="3" borderId="142" xfId="3" applyFont="1" applyFill="1" applyBorder="1" applyAlignment="1" applyProtection="1">
      <alignment horizontal="center" vertical="center" wrapText="1" shrinkToFit="1"/>
    </xf>
    <xf numFmtId="0" fontId="13" fillId="3" borderId="5" xfId="3" applyFont="1" applyFill="1" applyBorder="1" applyAlignment="1" applyProtection="1">
      <alignment horizontal="center" vertical="center" wrapText="1" shrinkToFit="1"/>
    </xf>
    <xf numFmtId="0" fontId="13" fillId="3" borderId="6" xfId="3" applyFont="1" applyFill="1" applyBorder="1" applyAlignment="1" applyProtection="1">
      <alignment horizontal="center" vertical="center" wrapText="1" shrinkToFit="1"/>
    </xf>
    <xf numFmtId="0" fontId="13" fillId="0" borderId="105" xfId="3" applyFont="1" applyFill="1" applyBorder="1" applyAlignment="1" applyProtection="1">
      <alignment horizontal="left" vertical="center" wrapText="1" shrinkToFit="1"/>
      <protection locked="0"/>
    </xf>
    <xf numFmtId="0" fontId="13" fillId="0" borderId="23" xfId="3" applyFont="1" applyFill="1" applyBorder="1" applyAlignment="1" applyProtection="1">
      <alignment horizontal="left" vertical="center" wrapText="1" shrinkToFit="1"/>
      <protection locked="0"/>
    </xf>
    <xf numFmtId="0" fontId="13" fillId="0" borderId="141" xfId="3" applyFont="1" applyFill="1" applyBorder="1" applyAlignment="1" applyProtection="1">
      <alignment horizontal="left" vertical="center" wrapText="1" shrinkToFit="1"/>
      <protection locked="0"/>
    </xf>
    <xf numFmtId="179" fontId="13" fillId="0" borderId="105" xfId="3" applyNumberFormat="1" applyFont="1" applyFill="1" applyBorder="1" applyAlignment="1" applyProtection="1">
      <alignment horizontal="center" vertical="center"/>
      <protection locked="0"/>
    </xf>
    <xf numFmtId="179" fontId="13" fillId="0" borderId="23" xfId="3" applyNumberFormat="1" applyFont="1" applyFill="1" applyBorder="1" applyAlignment="1" applyProtection="1">
      <alignment horizontal="center" vertical="center"/>
      <protection locked="0"/>
    </xf>
    <xf numFmtId="0" fontId="13" fillId="3" borderId="105" xfId="0" applyFont="1" applyFill="1" applyBorder="1" applyAlignment="1" applyProtection="1">
      <alignment horizontal="center" vertical="center"/>
    </xf>
    <xf numFmtId="0" fontId="13" fillId="3" borderId="23" xfId="0" applyFont="1" applyFill="1" applyBorder="1" applyAlignment="1" applyProtection="1">
      <alignment horizontal="center" vertical="center"/>
    </xf>
    <xf numFmtId="0" fontId="13" fillId="3" borderId="24" xfId="0" applyFont="1" applyFill="1" applyBorder="1" applyAlignment="1" applyProtection="1">
      <alignment horizontal="center" vertical="center"/>
    </xf>
    <xf numFmtId="179" fontId="13" fillId="3" borderId="140" xfId="3" applyNumberFormat="1" applyFont="1" applyFill="1" applyBorder="1" applyAlignment="1" applyProtection="1">
      <alignment horizontal="center" vertical="center"/>
    </xf>
    <xf numFmtId="179" fontId="13" fillId="0" borderId="105" xfId="3" applyNumberFormat="1" applyFont="1" applyFill="1" applyBorder="1" applyAlignment="1" applyProtection="1">
      <alignment horizontal="left" vertical="center"/>
      <protection locked="0"/>
    </xf>
    <xf numFmtId="179" fontId="13" fillId="0" borderId="23" xfId="3" applyNumberFormat="1" applyFont="1" applyFill="1" applyBorder="1" applyAlignment="1" applyProtection="1">
      <alignment horizontal="left" vertical="center"/>
      <protection locked="0"/>
    </xf>
    <xf numFmtId="179" fontId="13" fillId="0" borderId="141" xfId="3" applyNumberFormat="1" applyFont="1" applyFill="1" applyBorder="1" applyAlignment="1" applyProtection="1">
      <alignment horizontal="left" vertical="center"/>
      <protection locked="0"/>
    </xf>
    <xf numFmtId="179" fontId="13" fillId="0" borderId="4" xfId="3" applyNumberFormat="1" applyFont="1" applyFill="1" applyBorder="1" applyAlignment="1" applyProtection="1">
      <alignment horizontal="center" vertical="center"/>
      <protection locked="0"/>
    </xf>
    <xf numFmtId="179" fontId="13" fillId="0" borderId="5" xfId="3" applyNumberFormat="1" applyFont="1" applyFill="1" applyBorder="1" applyAlignment="1" applyProtection="1">
      <alignment horizontal="center" vertical="center"/>
      <protection locked="0"/>
    </xf>
    <xf numFmtId="0" fontId="13" fillId="3" borderId="4" xfId="0" applyFont="1" applyFill="1" applyBorder="1" applyAlignment="1" applyProtection="1">
      <alignment horizontal="center" vertical="center"/>
    </xf>
    <xf numFmtId="0" fontId="13" fillId="3" borderId="5" xfId="0" applyFont="1" applyFill="1" applyBorder="1" applyAlignment="1" applyProtection="1">
      <alignment horizontal="center" vertical="center"/>
    </xf>
    <xf numFmtId="0" fontId="13" fillId="3" borderId="6" xfId="0" applyFont="1" applyFill="1" applyBorder="1" applyAlignment="1" applyProtection="1">
      <alignment horizontal="center" vertical="center"/>
    </xf>
    <xf numFmtId="49" fontId="13" fillId="0" borderId="5" xfId="3" applyNumberFormat="1" applyFont="1" applyBorder="1" applyAlignment="1" applyProtection="1">
      <alignment horizontal="center" vertical="center"/>
      <protection locked="0"/>
    </xf>
    <xf numFmtId="49" fontId="13" fillId="0" borderId="146" xfId="3" applyNumberFormat="1" applyFont="1" applyBorder="1" applyAlignment="1" applyProtection="1">
      <alignment horizontal="center" vertical="center"/>
      <protection locked="0"/>
    </xf>
    <xf numFmtId="0" fontId="13" fillId="3" borderId="133" xfId="3" applyFont="1" applyFill="1" applyBorder="1" applyAlignment="1" applyProtection="1">
      <alignment horizontal="center" vertical="center"/>
    </xf>
    <xf numFmtId="179" fontId="13" fillId="3" borderId="130" xfId="3" applyNumberFormat="1" applyFont="1" applyFill="1" applyBorder="1" applyAlignment="1" applyProtection="1">
      <alignment horizontal="center" vertical="center" wrapText="1"/>
    </xf>
    <xf numFmtId="179" fontId="13" fillId="3" borderId="131" xfId="3" applyNumberFormat="1" applyFont="1" applyFill="1" applyBorder="1" applyAlignment="1" applyProtection="1">
      <alignment horizontal="center" vertical="center" wrapText="1"/>
    </xf>
    <xf numFmtId="0" fontId="13" fillId="0" borderId="130" xfId="3" applyFont="1" applyFill="1" applyBorder="1" applyAlignment="1" applyProtection="1">
      <alignment horizontal="center" vertical="center"/>
      <protection locked="0"/>
    </xf>
    <xf numFmtId="0" fontId="13" fillId="0" borderId="131" xfId="3" applyFont="1" applyFill="1" applyBorder="1" applyAlignment="1" applyProtection="1">
      <alignment horizontal="center" vertical="center"/>
      <protection locked="0"/>
    </xf>
    <xf numFmtId="0" fontId="13" fillId="0" borderId="132" xfId="3" applyFont="1" applyFill="1" applyBorder="1" applyAlignment="1" applyProtection="1">
      <alignment horizontal="center" vertical="center"/>
      <protection locked="0"/>
    </xf>
    <xf numFmtId="0" fontId="13" fillId="0" borderId="5" xfId="3" applyFont="1" applyFill="1" applyBorder="1" applyAlignment="1" applyProtection="1">
      <alignment horizontal="center" vertical="center" wrapText="1" shrinkToFit="1"/>
    </xf>
    <xf numFmtId="0" fontId="13" fillId="0" borderId="5" xfId="3" applyFont="1" applyBorder="1" applyAlignment="1" applyProtection="1">
      <alignment horizontal="center" vertical="center"/>
    </xf>
    <xf numFmtId="0" fontId="13" fillId="3" borderId="25" xfId="3" applyNumberFormat="1" applyFont="1" applyFill="1" applyBorder="1" applyAlignment="1" applyProtection="1">
      <alignment horizontal="center" vertical="distributed" wrapText="1"/>
    </xf>
    <xf numFmtId="0" fontId="13" fillId="3" borderId="34" xfId="3" applyNumberFormat="1" applyFont="1" applyFill="1" applyBorder="1" applyAlignment="1" applyProtection="1">
      <alignment horizontal="center" vertical="distributed" wrapText="1"/>
    </xf>
    <xf numFmtId="0" fontId="13" fillId="3" borderId="8" xfId="3" applyNumberFormat="1" applyFont="1" applyFill="1" applyBorder="1" applyAlignment="1" applyProtection="1">
      <alignment horizontal="center" vertical="distributed" wrapText="1"/>
    </xf>
    <xf numFmtId="178" fontId="13" fillId="3" borderId="87" xfId="3" applyNumberFormat="1" applyFont="1" applyFill="1" applyBorder="1" applyAlignment="1" applyProtection="1">
      <alignment horizontal="center" vertical="center" wrapText="1"/>
    </xf>
    <xf numFmtId="178" fontId="13" fillId="3" borderId="76" xfId="3" applyNumberFormat="1" applyFont="1" applyFill="1" applyBorder="1" applyAlignment="1" applyProtection="1">
      <alignment horizontal="center" vertical="center" wrapText="1"/>
    </xf>
    <xf numFmtId="178" fontId="13" fillId="3" borderId="77" xfId="3" applyNumberFormat="1" applyFont="1" applyFill="1" applyBorder="1" applyAlignment="1" applyProtection="1">
      <alignment horizontal="center" vertical="center" wrapText="1"/>
    </xf>
    <xf numFmtId="178" fontId="13" fillId="3" borderId="78" xfId="3" applyNumberFormat="1" applyFont="1" applyFill="1" applyBorder="1" applyAlignment="1" applyProtection="1">
      <alignment horizontal="center" vertical="center" wrapText="1"/>
    </xf>
    <xf numFmtId="178" fontId="13" fillId="3" borderId="64" xfId="3" applyNumberFormat="1" applyFont="1" applyFill="1" applyBorder="1" applyAlignment="1" applyProtection="1">
      <alignment horizontal="center" vertical="center" wrapText="1"/>
    </xf>
    <xf numFmtId="178" fontId="13" fillId="3" borderId="63" xfId="3" applyNumberFormat="1" applyFont="1" applyFill="1" applyBorder="1" applyAlignment="1" applyProtection="1">
      <alignment horizontal="center" vertical="center" wrapText="1"/>
    </xf>
    <xf numFmtId="0" fontId="13" fillId="3" borderId="25" xfId="0" applyFont="1" applyFill="1" applyBorder="1" applyAlignment="1" applyProtection="1">
      <alignment horizontal="center" vertical="center" wrapText="1"/>
    </xf>
    <xf numFmtId="0" fontId="13" fillId="3" borderId="34" xfId="0" applyFont="1" applyFill="1" applyBorder="1" applyAlignment="1" applyProtection="1">
      <alignment horizontal="center" vertical="center" wrapText="1"/>
    </xf>
    <xf numFmtId="0" fontId="13" fillId="3" borderId="8" xfId="0" applyFont="1" applyFill="1" applyBorder="1" applyAlignment="1" applyProtection="1">
      <alignment horizontal="center" vertical="center" wrapText="1"/>
    </xf>
    <xf numFmtId="178" fontId="13" fillId="3" borderId="1" xfId="3" applyNumberFormat="1" applyFont="1" applyFill="1" applyBorder="1" applyAlignment="1" applyProtection="1">
      <alignment horizontal="center" vertical="center" wrapText="1"/>
    </xf>
    <xf numFmtId="178" fontId="13" fillId="3" borderId="9" xfId="3" applyNumberFormat="1" applyFont="1" applyFill="1" applyBorder="1" applyAlignment="1" applyProtection="1">
      <alignment horizontal="center" vertical="center" wrapText="1"/>
    </xf>
    <xf numFmtId="178" fontId="13" fillId="3" borderId="4" xfId="3" applyNumberFormat="1" applyFont="1" applyFill="1" applyBorder="1" applyAlignment="1" applyProtection="1">
      <alignment horizontal="center" vertical="center" wrapText="1"/>
    </xf>
    <xf numFmtId="0" fontId="17" fillId="0" borderId="0" xfId="3" applyFont="1" applyBorder="1" applyAlignment="1" applyProtection="1">
      <alignment horizontal="left" vertical="center" wrapText="1"/>
    </xf>
    <xf numFmtId="0" fontId="17" fillId="0" borderId="0" xfId="3" applyFont="1" applyAlignment="1" applyProtection="1">
      <alignment horizontal="left" vertical="center" wrapText="1"/>
    </xf>
    <xf numFmtId="0" fontId="13" fillId="3" borderId="105" xfId="11" applyFont="1" applyFill="1" applyBorder="1" applyAlignment="1" applyProtection="1">
      <alignment horizontal="center" vertical="center" wrapText="1"/>
    </xf>
    <xf numFmtId="0" fontId="13" fillId="3" borderId="24" xfId="11" applyFont="1" applyFill="1" applyBorder="1" applyAlignment="1" applyProtection="1">
      <alignment horizontal="center" vertical="center"/>
    </xf>
    <xf numFmtId="0" fontId="13" fillId="3" borderId="105" xfId="11" applyFont="1" applyFill="1" applyBorder="1" applyAlignment="1" applyProtection="1">
      <alignment horizontal="center" vertical="center"/>
    </xf>
    <xf numFmtId="0" fontId="13" fillId="3" borderId="23" xfId="11" applyFont="1" applyFill="1" applyBorder="1" applyAlignment="1" applyProtection="1">
      <alignment horizontal="center" vertical="center"/>
    </xf>
    <xf numFmtId="0" fontId="13" fillId="0" borderId="105" xfId="11" applyFont="1" applyBorder="1" applyAlignment="1" applyProtection="1">
      <alignment horizontal="left" vertical="center" wrapText="1"/>
      <protection locked="0"/>
    </xf>
    <xf numFmtId="0" fontId="13" fillId="0" borderId="24" xfId="11" applyFont="1" applyBorder="1" applyAlignment="1" applyProtection="1">
      <alignment horizontal="left" vertical="center" wrapText="1"/>
      <protection locked="0"/>
    </xf>
    <xf numFmtId="195" fontId="13" fillId="0" borderId="105" xfId="11" applyNumberFormat="1" applyFont="1" applyBorder="1" applyAlignment="1" applyProtection="1">
      <alignment horizontal="center" vertical="center"/>
      <protection locked="0"/>
    </xf>
    <xf numFmtId="195" fontId="13" fillId="0" borderId="23" xfId="11" applyNumberFormat="1" applyFont="1" applyBorder="1" applyAlignment="1" applyProtection="1">
      <alignment horizontal="center" vertical="center"/>
      <protection locked="0"/>
    </xf>
    <xf numFmtId="195" fontId="13" fillId="0" borderId="24" xfId="11" applyNumberFormat="1" applyFont="1" applyBorder="1" applyAlignment="1" applyProtection="1">
      <alignment horizontal="center" vertical="center"/>
      <protection locked="0"/>
    </xf>
    <xf numFmtId="0" fontId="13" fillId="0" borderId="23" xfId="11" applyFont="1" applyBorder="1" applyAlignment="1" applyProtection="1">
      <alignment horizontal="left" vertical="center" wrapText="1"/>
      <protection locked="0"/>
    </xf>
    <xf numFmtId="192" fontId="13" fillId="0" borderId="105" xfId="0" applyNumberFormat="1" applyFont="1" applyFill="1" applyBorder="1" applyAlignment="1" applyProtection="1">
      <alignment horizontal="left" vertical="center" wrapText="1"/>
      <protection locked="0"/>
    </xf>
    <xf numFmtId="192" fontId="13" fillId="0" borderId="24" xfId="0" applyNumberFormat="1" applyFont="1" applyFill="1" applyBorder="1" applyAlignment="1" applyProtection="1">
      <alignment horizontal="left" vertical="center" wrapText="1"/>
      <protection locked="0"/>
    </xf>
    <xf numFmtId="191" fontId="13" fillId="0" borderId="105" xfId="0" applyNumberFormat="1" applyFont="1" applyFill="1" applyBorder="1" applyAlignment="1" applyProtection="1">
      <alignment horizontal="center" vertical="center" wrapText="1"/>
      <protection locked="0"/>
    </xf>
    <xf numFmtId="191" fontId="13" fillId="0" borderId="24" xfId="0" applyNumberFormat="1" applyFont="1" applyFill="1" applyBorder="1" applyAlignment="1" applyProtection="1">
      <alignment horizontal="center" vertical="center" wrapText="1"/>
      <protection locked="0"/>
    </xf>
    <xf numFmtId="0" fontId="13" fillId="3" borderId="139" xfId="3" applyNumberFormat="1" applyFont="1" applyFill="1" applyBorder="1" applyAlignment="1">
      <alignment horizontal="center" vertical="center" wrapText="1"/>
    </xf>
    <xf numFmtId="0" fontId="13" fillId="3" borderId="138" xfId="3" applyNumberFormat="1" applyFont="1" applyFill="1" applyBorder="1" applyAlignment="1">
      <alignment horizontal="center" vertical="center" wrapText="1"/>
    </xf>
    <xf numFmtId="0" fontId="13" fillId="0" borderId="105" xfId="0" applyFont="1" applyBorder="1" applyAlignment="1" applyProtection="1">
      <alignment horizontal="left" vertical="center" wrapText="1"/>
      <protection locked="0"/>
    </xf>
    <xf numFmtId="0" fontId="13" fillId="0" borderId="24" xfId="0" applyFont="1" applyBorder="1" applyAlignment="1" applyProtection="1">
      <alignment horizontal="left" vertical="center" wrapText="1"/>
      <protection locked="0"/>
    </xf>
  </cellXfs>
  <cellStyles count="13">
    <cellStyle name="パーセント" xfId="2" builtinId="5"/>
    <cellStyle name="ハイパーリンク" xfId="5" builtinId="8"/>
    <cellStyle name="桁区切り" xfId="1" builtinId="6"/>
    <cellStyle name="桁区切り 2" xfId="4"/>
    <cellStyle name="標準" xfId="0" builtinId="0"/>
    <cellStyle name="標準 2" xfId="3"/>
    <cellStyle name="標準 2 2" xfId="10"/>
    <cellStyle name="標準 2 2 2" xfId="11"/>
    <cellStyle name="標準 3" xfId="6"/>
    <cellStyle name="標準 3 2" xfId="12"/>
    <cellStyle name="標準 4" xfId="7"/>
    <cellStyle name="標準 5" xfId="8"/>
    <cellStyle name="標準 6" xfId="9"/>
  </cellStyles>
  <dxfs count="296">
    <dxf>
      <fill>
        <patternFill>
          <bgColor rgb="FFFF0000"/>
        </patternFill>
      </fill>
    </dxf>
    <dxf>
      <fill>
        <patternFill>
          <bgColor rgb="FFFF0000"/>
        </patternFill>
      </fill>
    </dxf>
    <dxf>
      <fill>
        <patternFill>
          <bgColor rgb="FFFF0000"/>
        </patternFill>
      </fill>
    </dxf>
    <dxf>
      <fill>
        <patternFill>
          <bgColor rgb="FFFF0000"/>
        </patternFill>
      </fill>
    </dxf>
    <dxf>
      <font>
        <b val="0"/>
        <i val="0"/>
        <strike val="0"/>
        <condense val="0"/>
        <extend val="0"/>
        <outline val="0"/>
        <shadow val="0"/>
        <u val="none"/>
        <vertAlign val="baseline"/>
        <sz val="11"/>
        <color theme="1"/>
        <name val="ＭＳ Ｐゴシック"/>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1" hidden="0"/>
    </dxf>
    <dxf>
      <font>
        <b val="0"/>
        <i val="0"/>
        <strike val="0"/>
        <condense val="0"/>
        <extend val="0"/>
        <outline val="0"/>
        <shadow val="0"/>
        <u val="none"/>
        <vertAlign val="baseline"/>
        <sz val="11"/>
        <color theme="1"/>
        <name val="ＭＳ Ｐ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style="thin">
          <color theme="0" tint="-0.34998626667073579"/>
        </horizontal>
      </border>
      <protection locked="1" hidden="1"/>
    </dxf>
    <dxf>
      <font>
        <b val="0"/>
        <i val="0"/>
        <strike val="0"/>
        <condense val="0"/>
        <extend val="0"/>
        <outline val="0"/>
        <shadow val="0"/>
        <u val="none"/>
        <vertAlign val="baseline"/>
        <sz val="10"/>
        <color theme="1"/>
        <name val="ＭＳ Ｐゴシック"/>
        <scheme val="none"/>
      </font>
      <numFmt numFmtId="6" formatCode="#,##0;[Red]\-#,##0"/>
      <fill>
        <patternFill patternType="solid">
          <fgColor indexed="64"/>
          <bgColor theme="0" tint="-0.14999847407452621"/>
        </patternFill>
      </fill>
      <alignment horizontal="right" vertical="center" textRotation="0" wrapText="1" indent="0" justifyLastLine="0" shrinkToFit="0" readingOrder="0"/>
      <border diagonalUp="0" diagonalDown="0" outline="0">
        <left/>
        <right style="thin">
          <color theme="1"/>
        </right>
        <top/>
        <bottom style="thin">
          <color theme="1"/>
        </bottom>
      </border>
      <protection locked="1" hidden="1"/>
    </dxf>
    <dxf>
      <font>
        <b val="0"/>
        <i val="0"/>
        <strike val="0"/>
        <condense val="0"/>
        <extend val="0"/>
        <outline val="0"/>
        <shadow val="0"/>
        <u val="none"/>
        <vertAlign val="baseline"/>
        <sz val="10"/>
        <color theme="1"/>
        <name val="ＭＳ Ｐゴシック"/>
        <scheme val="none"/>
      </font>
      <fill>
        <patternFill patternType="solid">
          <fgColor indexed="64"/>
          <bgColor theme="4" tint="0.79998168889431442"/>
        </patternFill>
      </fill>
      <alignment horizontal="right" vertical="center" textRotation="0" wrapText="1" indent="0" justifyLastLine="0" shrinkToFit="0" readingOrder="0"/>
      <border diagonalUp="0" diagonalDown="0">
        <left/>
        <right style="thin">
          <color theme="1"/>
        </right>
        <top/>
        <bottom/>
        <vertical/>
        <horizontal/>
      </border>
      <protection locked="1" hidden="1"/>
    </dxf>
    <dxf>
      <font>
        <b val="0"/>
        <i val="0"/>
        <strike val="0"/>
        <condense val="0"/>
        <extend val="0"/>
        <outline val="0"/>
        <shadow val="0"/>
        <u val="none"/>
        <vertAlign val="baseline"/>
        <sz val="10"/>
        <color theme="1"/>
        <name val="ＭＳ Ｐゴシック"/>
        <scheme val="none"/>
      </font>
      <numFmt numFmtId="6" formatCode="#,##0;[Red]\-#,##0"/>
      <fill>
        <patternFill patternType="solid">
          <fgColor indexed="64"/>
          <bgColor theme="0" tint="-0.14999847407452621"/>
        </patternFill>
      </fill>
      <alignment horizontal="right" vertical="center" textRotation="0" wrapText="1" indent="0" justifyLastLine="0" shrinkToFit="0" readingOrder="0"/>
      <border diagonalUp="0" diagonalDown="0" outline="0">
        <left/>
        <right/>
        <top/>
        <bottom style="thin">
          <color theme="1"/>
        </bottom>
      </border>
      <protection locked="1" hidden="1"/>
    </dxf>
    <dxf>
      <font>
        <b val="0"/>
        <i val="0"/>
        <strike val="0"/>
        <condense val="0"/>
        <extend val="0"/>
        <outline val="0"/>
        <shadow val="0"/>
        <u val="none"/>
        <vertAlign val="baseline"/>
        <sz val="10"/>
        <color theme="1"/>
        <name val="ＭＳ Ｐゴシック"/>
        <scheme val="none"/>
      </font>
      <fill>
        <patternFill patternType="solid">
          <fgColor indexed="64"/>
          <bgColor theme="4" tint="0.79998168889431442"/>
        </patternFill>
      </fill>
      <alignment horizontal="right" vertical="center" textRotation="0" wrapText="1" indent="0" justifyLastLine="0" shrinkToFit="0" readingOrder="0"/>
      <protection locked="1" hidden="1"/>
    </dxf>
    <dxf>
      <font>
        <b val="0"/>
        <i val="0"/>
        <strike val="0"/>
        <condense val="0"/>
        <extend val="0"/>
        <outline val="0"/>
        <shadow val="0"/>
        <u val="none"/>
        <vertAlign val="baseline"/>
        <sz val="10"/>
        <color theme="1"/>
        <name val="ＭＳ Ｐゴシック"/>
        <scheme val="none"/>
      </font>
      <numFmt numFmtId="6" formatCode="#,##0;[Red]\-#,##0"/>
      <fill>
        <patternFill patternType="solid">
          <fgColor indexed="64"/>
          <bgColor theme="0" tint="-0.14999847407452621"/>
        </patternFill>
      </fill>
      <alignment horizontal="right" vertical="center" textRotation="0" wrapText="1" indent="0" justifyLastLine="0" shrinkToFit="0" readingOrder="0"/>
      <border diagonalUp="0" diagonalDown="0" outline="0">
        <left style="thin">
          <color theme="0" tint="-0.14996795556505021"/>
        </left>
        <right/>
        <top/>
        <bottom style="thin">
          <color theme="1"/>
        </bottom>
      </border>
      <protection locked="1" hidden="0"/>
    </dxf>
    <dxf>
      <font>
        <strike val="0"/>
        <outline val="0"/>
        <shadow val="0"/>
        <u val="none"/>
        <vertAlign val="baseline"/>
        <sz val="10"/>
        <color theme="1"/>
        <name val="ＭＳ Ｐゴシック"/>
        <scheme val="none"/>
      </font>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6" formatCode="#,##0;[Red]\-#,##0"/>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theme="0" tint="-0.14996795556505021"/>
        </left>
        <right/>
        <top/>
        <bottom style="thin">
          <color theme="1"/>
        </bottom>
      </border>
      <protection locked="1" hidden="0"/>
    </dxf>
    <dxf>
      <font>
        <strike val="0"/>
        <outline val="0"/>
        <shadow val="0"/>
        <u val="none"/>
        <vertAlign val="baseline"/>
        <sz val="10"/>
        <color theme="1"/>
        <name val="ＭＳ Ｐゴシック"/>
        <scheme val="none"/>
      </font>
      <numFmt numFmtId="6" formatCode="#,##0;[Red]\-#,##0"/>
      <fill>
        <patternFill patternType="solid">
          <fgColor indexed="64"/>
          <bgColor theme="4" tint="0.79998168889431442"/>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theme="0" tint="-0.14996795556505021"/>
        </left>
        <right style="thin">
          <color theme="0" tint="-0.14996795556505021"/>
        </right>
        <top/>
        <bottom style="thin">
          <color theme="1"/>
        </bottom>
      </border>
      <protection locked="1" hidden="0"/>
    </dxf>
    <dxf>
      <font>
        <b val="0"/>
        <i val="0"/>
        <strike val="0"/>
        <condense val="0"/>
        <extend val="0"/>
        <outline val="0"/>
        <shadow val="0"/>
        <u val="none"/>
        <vertAlign val="baseline"/>
        <sz val="10"/>
        <color theme="1"/>
        <name val="ＭＳ Ｐゴシック"/>
        <scheme val="none"/>
      </font>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theme="0" tint="-0.14996795556505021"/>
        </left>
        <right style="thin">
          <color theme="0" tint="-0.14996795556505021"/>
        </right>
        <top/>
        <bottom style="thin">
          <color theme="1"/>
        </bottom>
      </border>
      <protection locked="1" hidden="0"/>
    </dxf>
    <dxf>
      <font>
        <b val="0"/>
        <i val="0"/>
        <strike val="0"/>
        <condense val="0"/>
        <extend val="0"/>
        <outline val="0"/>
        <shadow val="0"/>
        <u val="none"/>
        <vertAlign val="baseline"/>
        <sz val="10"/>
        <color theme="1"/>
        <name val="ＭＳ Ｐゴシック"/>
        <scheme val="none"/>
      </font>
      <numFmt numFmtId="178" formatCode="#,##0_ "/>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theme="0" tint="-0.14996795556505021"/>
        </left>
        <right style="thin">
          <color theme="0" tint="-0.14996795556505021"/>
        </right>
        <top/>
        <bottom style="thin">
          <color theme="1"/>
        </bottom>
      </border>
      <protection locked="1" hidden="0"/>
    </dxf>
    <dxf>
      <font>
        <b val="0"/>
        <i val="0"/>
        <strike val="0"/>
        <condense val="0"/>
        <extend val="0"/>
        <outline val="0"/>
        <shadow val="0"/>
        <u val="none"/>
        <vertAlign val="baseline"/>
        <sz val="10"/>
        <color theme="1"/>
        <name val="ＭＳ Ｐゴシック"/>
        <scheme val="none"/>
      </font>
      <numFmt numFmtId="178" formatCode="#,##0_ "/>
      <fill>
        <patternFill patternType="solid">
          <fgColor indexed="64"/>
          <bgColor theme="4" tint="0.79998168889431442"/>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1"/>
        </left>
        <right/>
        <top/>
        <bottom style="thin">
          <color theme="1"/>
        </bottom>
      </border>
      <protection locked="1" hidden="0"/>
    </dxf>
    <dxf>
      <font>
        <b val="0"/>
        <i val="0"/>
        <strike val="0"/>
        <condense val="0"/>
        <extend val="0"/>
        <outline val="0"/>
        <shadow val="0"/>
        <u val="none"/>
        <vertAlign val="baseline"/>
        <sz val="10"/>
        <color auto="1"/>
        <name val="ＭＳ Ｐゴシック"/>
        <scheme val="none"/>
      </font>
      <numFmt numFmtId="196" formatCode="&quot;人ｶ&quot;\-General"/>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1"/>
        </left>
        <right/>
        <top/>
        <bottom/>
        <vertical/>
        <horizontal/>
      </border>
      <protection locked="1" hidden="1"/>
    </dxf>
    <dxf>
      <font>
        <strike val="0"/>
        <outline val="0"/>
        <shadow val="0"/>
        <u val="none"/>
        <vertAlign val="baseline"/>
        <sz val="10"/>
        <name val="ＭＳ Ｐゴシック"/>
        <scheme val="none"/>
      </font>
      <numFmt numFmtId="178" formatCode="#,##0_ "/>
      <fill>
        <patternFill patternType="solid">
          <fgColor rgb="FF000000"/>
          <bgColor rgb="FFD9D9D9"/>
        </patternFill>
      </fill>
      <protection locked="1" hidden="0"/>
    </dxf>
    <dxf>
      <font>
        <strike val="0"/>
        <outline val="0"/>
        <shadow val="0"/>
        <u val="none"/>
        <vertAlign val="baseline"/>
        <sz val="10"/>
        <name val="ＭＳ Ｐゴシック"/>
        <scheme val="none"/>
      </font>
      <numFmt numFmtId="178" formatCode="#,##0_ "/>
      <protection locked="1" hidden="0"/>
    </dxf>
    <dxf>
      <font>
        <b val="0"/>
        <i val="0"/>
        <strike val="0"/>
        <condense val="0"/>
        <extend val="0"/>
        <outline val="0"/>
        <shadow val="0"/>
        <u val="none"/>
        <vertAlign val="baseline"/>
        <sz val="10"/>
        <color theme="1"/>
        <name val="ＭＳ Ｐゴシック"/>
        <scheme val="none"/>
      </font>
      <numFmt numFmtId="178" formatCode="#,##0_ "/>
      <fill>
        <patternFill patternType="solid">
          <fgColor indexed="64"/>
          <bgColor theme="0" tint="-0.14999847407452621"/>
        </patternFill>
      </fill>
      <alignment horizontal="center" vertical="center" textRotation="0" wrapText="1" indent="0" justifyLastLine="0" shrinkToFit="0" readingOrder="0"/>
      <protection locked="1" hidden="0"/>
    </dxf>
    <dxf>
      <fill>
        <patternFill>
          <bgColor rgb="FFFF0000"/>
        </patternFill>
      </fill>
    </dxf>
    <dxf>
      <fill>
        <patternFill>
          <bgColor rgb="FFFF0000"/>
        </patternFill>
      </fill>
    </dxf>
    <dxf>
      <font>
        <b val="0"/>
        <i val="0"/>
        <strike val="0"/>
        <condense val="0"/>
        <extend val="0"/>
        <outline val="0"/>
        <shadow val="0"/>
        <u val="none"/>
        <vertAlign val="baseline"/>
        <sz val="11"/>
        <color rgb="FFFF0000"/>
        <name val="ＭＳ Ｐゴシック"/>
        <scheme val="none"/>
      </font>
      <fill>
        <patternFill patternType="solid">
          <fgColor indexed="64"/>
          <bgColor theme="0"/>
        </patternFill>
      </fill>
      <border diagonalUp="0" diagonalDown="0" outline="0">
        <left/>
        <right style="thin">
          <color theme="0" tint="-0.34998626667073579"/>
        </right>
        <top style="thin">
          <color theme="0" tint="-0.34998626667073579"/>
        </top>
        <bottom style="thin">
          <color theme="0" tint="-0.34998626667073579"/>
        </bottom>
      </border>
      <protection locked="1" hidden="0"/>
    </dxf>
    <dxf>
      <font>
        <b val="0"/>
        <i val="0"/>
        <strike val="0"/>
        <condense val="0"/>
        <extend val="0"/>
        <outline val="0"/>
        <shadow val="0"/>
        <u val="none"/>
        <vertAlign val="baseline"/>
        <sz val="11"/>
        <color rgb="FFFF0000"/>
        <name val="ＭＳ Ｐゴシック"/>
        <scheme val="none"/>
      </font>
      <numFmt numFmtId="0" formatCode="General"/>
      <fill>
        <patternFill patternType="solid">
          <fgColor indexed="64"/>
          <bgColor theme="0"/>
        </patternFill>
      </fill>
      <border diagonalUp="0" diagonalDown="0">
        <left style="thin">
          <color theme="1"/>
        </left>
        <right style="thin">
          <color theme="0" tint="-0.34998626667073579"/>
        </right>
        <top style="thin">
          <color theme="0" tint="-0.34998626667073579"/>
        </top>
        <bottom style="thin">
          <color theme="0" tint="-0.34998626667073579"/>
        </bottom>
      </border>
      <protection locked="1" hidden="1"/>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1" diagonalDown="0" outline="0">
        <left style="thin">
          <color indexed="64"/>
        </left>
        <right style="thin">
          <color theme="1"/>
        </right>
        <top style="thin">
          <color indexed="64"/>
        </top>
        <bottom style="thin">
          <color theme="1"/>
        </bottom>
        <diagonal style="thin">
          <color indexed="64"/>
        </diagonal>
      </border>
      <protection locked="1" hidden="0"/>
    </dxf>
    <dxf>
      <font>
        <strike val="0"/>
        <outline val="0"/>
        <shadow val="0"/>
        <u val="none"/>
        <vertAlign val="baseline"/>
        <sz val="10"/>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6" formatCode="#,##0;[Red]\-#,##0"/>
      <fill>
        <patternFill patternType="solid">
          <fgColor indexed="64"/>
          <bgColor theme="0" tint="-0.14999847407452621"/>
        </patternFill>
      </fill>
      <alignment horizontal="general" vertical="center" textRotation="0" wrapText="0" indent="0" justifyLastLine="0" shrinkToFit="0" readingOrder="0"/>
      <border diagonalUp="0" diagonalDown="0" outline="0">
        <left/>
        <right/>
        <top/>
        <bottom style="thin">
          <color theme="1"/>
        </bottom>
      </border>
      <protection locked="1" hidden="0"/>
    </dxf>
    <dxf>
      <font>
        <strike val="0"/>
        <outline val="0"/>
        <shadow val="0"/>
        <u val="none"/>
        <vertAlign val="baseline"/>
        <sz val="10"/>
        <name val="ＭＳ Ｐゴシック"/>
        <scheme val="none"/>
      </font>
      <numFmt numFmtId="6" formatCode="#,##0;[Red]\-#,##0"/>
      <fill>
        <patternFill patternType="solid">
          <fgColor indexed="64"/>
          <bgColor theme="4" tint="0.79998168889431442"/>
        </patternFill>
      </fill>
      <protection locked="1" hidden="1"/>
    </dxf>
    <dxf>
      <font>
        <b val="0"/>
        <i val="0"/>
        <strike val="0"/>
        <condense val="0"/>
        <extend val="0"/>
        <outline val="0"/>
        <shadow val="0"/>
        <u val="none"/>
        <vertAlign val="baseline"/>
        <sz val="10"/>
        <color auto="1"/>
        <name val="ＭＳ Ｐゴシック"/>
        <scheme val="none"/>
      </font>
      <numFmt numFmtId="6" formatCode="#,##0;[Red]\-#,##0"/>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indexed="64"/>
        </left>
        <right/>
        <top/>
        <bottom style="thin">
          <color theme="1"/>
        </bottom>
      </border>
      <protection locked="1" hidden="0"/>
    </dxf>
    <dxf>
      <font>
        <strike val="0"/>
        <outline val="0"/>
        <shadow val="0"/>
        <u val="none"/>
        <vertAlign val="baseline"/>
        <sz val="10"/>
        <name val="ＭＳ Ｐゴシック"/>
        <scheme val="none"/>
      </font>
      <numFmt numFmtId="6" formatCode="#,##0;[Red]\-#,##0"/>
      <fill>
        <patternFill patternType="solid">
          <fgColor indexed="64"/>
          <bgColor theme="4" tint="0.79998168889431442"/>
        </patternFill>
      </fill>
      <protection locked="1" hidden="1"/>
    </dxf>
    <dxf>
      <font>
        <b val="0"/>
        <i val="0"/>
        <strike val="0"/>
        <condense val="0"/>
        <extend val="0"/>
        <outline val="0"/>
        <shadow val="0"/>
        <u val="none"/>
        <vertAlign val="baseline"/>
        <sz val="10"/>
        <color auto="1"/>
        <name val="ＭＳ Ｐゴシック"/>
        <scheme val="none"/>
      </font>
      <numFmt numFmtId="6" formatCode="#,##0;[Red]\-#,##0"/>
      <fill>
        <patternFill patternType="solid">
          <fgColor indexed="64"/>
          <bgColor theme="0" tint="-0.14999847407452621"/>
        </patternFill>
      </fill>
      <alignment horizontal="right" vertical="center" textRotation="0" wrapText="0" indent="0" justifyLastLine="0" shrinkToFit="0" readingOrder="0"/>
      <border diagonalUp="0" diagonalDown="0" outline="0">
        <left style="thin">
          <color theme="0" tint="-0.14996795556505021"/>
        </left>
        <right style="thin">
          <color auto="1"/>
        </right>
        <top style="thin">
          <color indexed="64"/>
        </top>
        <bottom style="thin">
          <color theme="1"/>
        </bottom>
      </border>
      <protection locked="1" hidden="0"/>
    </dxf>
    <dxf>
      <font>
        <strike val="0"/>
        <outline val="0"/>
        <shadow val="0"/>
        <u val="none"/>
        <vertAlign val="baseline"/>
        <sz val="10"/>
        <name val="ＭＳ Ｐゴシック"/>
        <scheme val="none"/>
      </font>
      <alignment horizontal="right"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top style="thin">
          <color indexed="64"/>
        </top>
        <bottom style="thin">
          <color theme="1"/>
        </bottom>
      </border>
      <protection locked="1" hidden="0"/>
    </dxf>
    <dxf>
      <font>
        <strike val="0"/>
        <outline val="0"/>
        <shadow val="0"/>
        <u val="none"/>
        <vertAlign val="baseline"/>
        <sz val="10"/>
        <name val="ＭＳ Ｐゴシック"/>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strike val="0"/>
        <outline val="0"/>
        <shadow val="0"/>
        <u val="none"/>
        <vertAlign val="baseline"/>
        <sz val="10"/>
        <name val="ＭＳ Ｐゴシック"/>
        <scheme val="none"/>
      </font>
      <alignment horizontal="right"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strike val="0"/>
        <outline val="0"/>
        <shadow val="0"/>
        <u val="none"/>
        <vertAlign val="baseline"/>
        <sz val="10"/>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theme="1"/>
        </left>
        <right/>
        <top style="thin">
          <color indexed="64"/>
        </top>
        <bottom style="thin">
          <color theme="1"/>
        </bottom>
      </border>
      <protection locked="1" hidden="0"/>
    </dxf>
    <dxf>
      <font>
        <strike val="0"/>
        <outline val="0"/>
        <shadow val="0"/>
        <u val="none"/>
        <vertAlign val="baseline"/>
        <sz val="10"/>
        <color theme="1"/>
        <name val="ＭＳ Ｐゴシック"/>
        <scheme val="none"/>
      </font>
      <numFmt numFmtId="187" formatCode="&quot;委&quot;\-General"/>
      <fill>
        <patternFill patternType="solid">
          <fgColor indexed="64"/>
          <bgColor theme="0" tint="-0.14999847407452621"/>
        </patternFill>
      </fill>
      <alignment horizontal="center" vertical="center" textRotation="0" wrapText="0" indent="0" justifyLastLine="0" shrinkToFit="0" readingOrder="0"/>
      <border diagonalDown="0">
        <left style="thin">
          <color theme="1"/>
        </left>
        <right/>
        <top/>
        <bottom/>
      </border>
      <protection locked="1" hidden="1"/>
    </dxf>
    <dxf>
      <font>
        <strike val="0"/>
        <outline val="0"/>
        <shadow val="0"/>
        <u val="none"/>
        <vertAlign val="baseline"/>
        <sz val="10"/>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sz val="10"/>
        <name val="ＭＳ Ｐゴシック"/>
        <scheme val="none"/>
      </font>
      <alignment horizontal="center" vertical="center" textRotation="0" wrapText="1" indent="0" justifyLastLine="0" shrinkToFit="0" readingOrder="0"/>
      <protection locked="1" hidden="0"/>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val="0"/>
        <i val="0"/>
        <strike val="0"/>
        <condense val="0"/>
        <extend val="0"/>
        <outline val="0"/>
        <shadow val="0"/>
        <u val="none"/>
        <vertAlign val="baseline"/>
        <sz val="11"/>
        <color auto="1"/>
        <name val="ＭＳ Ｐゴシック"/>
        <scheme val="none"/>
      </font>
      <fill>
        <patternFill patternType="solid">
          <fgColor indexed="64"/>
          <bgColor theme="0"/>
        </patternFill>
      </fill>
      <border diagonalUp="0" diagonalDown="0" outline="0">
        <left style="thin">
          <color theme="1"/>
        </left>
        <right style="thin">
          <color theme="0" tint="-0.34998626667073579"/>
        </right>
        <top style="thin">
          <color theme="0" tint="-0.34998626667073579"/>
        </top>
        <bottom style="thin">
          <color theme="0" tint="-0.34998626667073579"/>
        </bottom>
      </border>
      <protection locked="1" hidden="0"/>
    </dxf>
    <dxf>
      <font>
        <b val="0"/>
        <i val="0"/>
        <strike val="0"/>
        <condense val="0"/>
        <extend val="0"/>
        <outline val="0"/>
        <shadow val="0"/>
        <u val="none"/>
        <vertAlign val="baseline"/>
        <sz val="11"/>
        <color rgb="FFFF0000"/>
        <name val="ＭＳ Ｐゴシック"/>
        <scheme val="none"/>
      </font>
      <numFmt numFmtId="0" formatCode="General"/>
      <border diagonalUp="0" diagonalDown="0">
        <left style="thin">
          <color theme="1"/>
        </left>
        <right style="thin">
          <color theme="0" tint="-0.34998626667073579"/>
        </right>
        <top style="thin">
          <color theme="0" tint="-0.34998626667073579"/>
        </top>
        <bottom style="thin">
          <color theme="0" tint="-0.34998626667073579"/>
        </bottom>
        <vertical/>
        <horizontal style="thin">
          <color theme="0" tint="-0.34998626667073579"/>
        </horizontal>
      </border>
      <protection locked="1" hidden="1"/>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1" diagonalDown="0" outline="0">
        <left style="thin">
          <color indexed="64"/>
        </left>
        <right style="thin">
          <color theme="1"/>
        </right>
        <top style="thin">
          <color indexed="64"/>
        </top>
        <bottom style="thin">
          <color theme="1"/>
        </bottom>
        <diagonal style="thin">
          <color indexed="64"/>
        </diagonal>
      </border>
      <protection locked="1" hidden="0"/>
    </dxf>
    <dxf>
      <font>
        <b val="0"/>
        <i val="0"/>
        <strike val="0"/>
        <condense val="0"/>
        <extend val="0"/>
        <outline val="0"/>
        <shadow val="0"/>
        <u val="none"/>
        <vertAlign val="baseline"/>
        <sz val="10"/>
        <color theme="1"/>
        <name val="ＭＳ Ｐゴシック"/>
        <scheme val="none"/>
      </font>
      <alignment horizontal="left" vertical="center" textRotation="0" wrapText="1" indent="0" justifyLastLine="0" shrinkToFit="0" readingOrder="0"/>
      <border diagonalDown="0" outline="0">
        <left/>
        <right style="thin">
          <color theme="1"/>
        </right>
        <top/>
        <bottom/>
      </border>
      <protection locked="0" hidden="0"/>
    </dxf>
    <dxf>
      <font>
        <b val="0"/>
        <i val="0"/>
        <strike val="0"/>
        <condense val="0"/>
        <extend val="0"/>
        <outline val="0"/>
        <shadow val="0"/>
        <u val="none"/>
        <vertAlign val="baseline"/>
        <sz val="10"/>
        <color theme="1"/>
        <name val="ＭＳ Ｐ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style="thin">
          <color theme="1"/>
        </bottom>
      </border>
      <protection locked="1" hidden="1"/>
    </dxf>
    <dxf>
      <font>
        <b val="0"/>
        <i val="0"/>
        <strike val="0"/>
        <condense val="0"/>
        <extend val="0"/>
        <outline val="0"/>
        <shadow val="0"/>
        <u val="none"/>
        <vertAlign val="baseline"/>
        <sz val="10"/>
        <color theme="1"/>
        <name val="ＭＳ Ｐゴシック"/>
        <scheme val="none"/>
      </font>
      <fill>
        <patternFill patternType="solid">
          <fgColor indexed="64"/>
          <bgColor theme="4" tint="0.79998168889431442"/>
        </patternFill>
      </fill>
      <alignment vertical="center" wrapText="1" indent="0" justifyLastLine="0" readingOrder="0"/>
      <protection locked="1" hidden="1"/>
    </dxf>
    <dxf>
      <font>
        <b val="0"/>
        <i val="0"/>
        <strike val="0"/>
        <condense val="0"/>
        <extend val="0"/>
        <outline val="0"/>
        <shadow val="0"/>
        <u val="none"/>
        <vertAlign val="baseline"/>
        <sz val="10"/>
        <color theme="1"/>
        <name val="ＭＳ Ｐ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style="thin">
          <color theme="1"/>
        </bottom>
      </border>
      <protection locked="1" hidden="1"/>
    </dxf>
    <dxf>
      <font>
        <b val="0"/>
        <i val="0"/>
        <strike val="0"/>
        <condense val="0"/>
        <extend val="0"/>
        <outline val="0"/>
        <shadow val="0"/>
        <u val="none"/>
        <vertAlign val="baseline"/>
        <sz val="10"/>
        <color theme="1"/>
        <name val="ＭＳ Ｐゴシック"/>
        <scheme val="none"/>
      </font>
      <fill>
        <patternFill patternType="solid">
          <fgColor indexed="64"/>
          <bgColor theme="4" tint="0.79998168889431442"/>
        </patternFill>
      </fill>
      <alignment vertical="center" wrapText="1" indent="0" justifyLastLine="0" readingOrder="0"/>
      <protection locked="1" hidden="1"/>
    </dxf>
    <dxf>
      <font>
        <b val="0"/>
        <i val="0"/>
        <strike val="0"/>
        <condense val="0"/>
        <extend val="0"/>
        <outline val="0"/>
        <shadow val="0"/>
        <u val="none"/>
        <vertAlign val="baseline"/>
        <sz val="10"/>
        <color theme="1"/>
        <name val="ＭＳ Ｐゴシック"/>
        <scheme val="none"/>
      </font>
      <numFmt numFmtId="6" formatCode="#,##0;[Red]\-#,##0"/>
      <fill>
        <patternFill patternType="solid">
          <fgColor indexed="64"/>
          <bgColor theme="0" tint="-0.14999847407452621"/>
        </patternFill>
      </fill>
      <alignment horizontal="right" vertical="center" textRotation="0" wrapText="1" indent="0" justifyLastLine="0" shrinkToFit="0" readingOrder="0"/>
      <border diagonalUp="0" diagonalDown="0" outline="0">
        <left style="thin">
          <color theme="0" tint="-0.14996795556505021"/>
        </left>
        <right/>
        <top/>
        <bottom style="thin">
          <color theme="1"/>
        </bottom>
      </border>
      <protection locked="1" hidden="0"/>
    </dxf>
    <dxf>
      <font>
        <b val="0"/>
        <i val="0"/>
        <strike val="0"/>
        <condense val="0"/>
        <extend val="0"/>
        <outline val="0"/>
        <shadow val="0"/>
        <u val="none"/>
        <vertAlign val="baseline"/>
        <sz val="10"/>
        <color theme="1"/>
        <name val="ＭＳ Ｐゴシック"/>
        <scheme val="none"/>
      </font>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top style="thin">
          <color indexed="64"/>
        </top>
        <bottom style="thin">
          <color theme="1"/>
        </bottom>
      </border>
      <protection locked="1" hidden="0"/>
    </dxf>
    <dxf>
      <font>
        <b val="0"/>
        <i val="0"/>
        <strike val="0"/>
        <condense val="0"/>
        <extend val="0"/>
        <outline val="0"/>
        <shadow val="0"/>
        <u val="none"/>
        <vertAlign val="baseline"/>
        <sz val="10"/>
        <color theme="1"/>
        <name val="ＭＳ Ｐゴシック"/>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b val="0"/>
        <i val="0"/>
        <strike val="0"/>
        <condense val="0"/>
        <extend val="0"/>
        <outline val="0"/>
        <shadow val="0"/>
        <u val="none"/>
        <vertAlign val="baseline"/>
        <sz val="10"/>
        <color theme="1"/>
        <name val="ＭＳ Ｐゴシック"/>
        <scheme val="none"/>
      </font>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b val="0"/>
        <i val="0"/>
        <strike val="0"/>
        <condense val="0"/>
        <extend val="0"/>
        <outline val="0"/>
        <shadow val="0"/>
        <u val="none"/>
        <vertAlign val="baseline"/>
        <sz val="10"/>
        <color theme="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b val="0"/>
        <i val="0"/>
        <strike val="0"/>
        <condense val="0"/>
        <extend val="0"/>
        <outline val="0"/>
        <shadow val="0"/>
        <u val="none"/>
        <vertAlign val="baseline"/>
        <sz val="10"/>
        <color theme="1"/>
        <name val="ＭＳ Ｐゴシック"/>
        <scheme val="none"/>
      </font>
      <fill>
        <patternFill patternType="none">
          <fgColor indexed="64"/>
          <bgColor indexed="65"/>
        </patternFill>
      </fill>
      <alignment horizontal="center" vertical="center" textRotation="0" wrapText="1" indent="0" justifyLastLine="0" shrinkToFit="1"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b val="0"/>
        <i val="0"/>
        <strike val="0"/>
        <condense val="0"/>
        <extend val="0"/>
        <outline val="0"/>
        <shadow val="0"/>
        <u val="none"/>
        <vertAlign val="baseline"/>
        <sz val="10"/>
        <color theme="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b val="0"/>
        <i val="0"/>
        <strike val="0"/>
        <condense val="0"/>
        <extend val="0"/>
        <outline val="0"/>
        <shadow val="0"/>
        <u val="none"/>
        <vertAlign val="baseline"/>
        <sz val="10"/>
        <color theme="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theme="1"/>
        </left>
        <right/>
        <top style="thin">
          <color indexed="64"/>
        </top>
        <bottom style="thin">
          <color theme="1"/>
        </bottom>
      </border>
      <protection locked="1" hidden="0"/>
    </dxf>
    <dxf>
      <font>
        <b val="0"/>
        <i val="0"/>
        <strike val="0"/>
        <condense val="0"/>
        <extend val="0"/>
        <outline val="0"/>
        <shadow val="0"/>
        <u val="none"/>
        <vertAlign val="baseline"/>
        <sz val="10"/>
        <color theme="1"/>
        <name val="ＭＳ Ｐゴシック"/>
        <scheme val="none"/>
      </font>
      <numFmt numFmtId="186" formatCode="&quot;機&quot;\-General"/>
      <fill>
        <patternFill patternType="solid">
          <fgColor indexed="64"/>
          <bgColor theme="0" tint="-0.14999847407452621"/>
        </patternFill>
      </fill>
      <alignment horizontal="center" vertical="center" textRotation="0" wrapText="0" indent="0" justifyLastLine="0" shrinkToFit="0" readingOrder="0"/>
      <border diagonalDown="0">
        <left style="thin">
          <color theme="1"/>
        </left>
        <right/>
        <top/>
        <bottom/>
      </border>
      <protection locked="1" hidden="1"/>
    </dxf>
    <dxf>
      <font>
        <strike val="0"/>
        <outline val="0"/>
        <shadow val="0"/>
        <u val="none"/>
        <vertAlign val="baseline"/>
        <sz val="10"/>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sz val="10"/>
        <name val="ＭＳ Ｐゴシック"/>
        <scheme val="none"/>
      </font>
      <alignment horizontal="center" vertical="center" textRotation="0" wrapText="1" indent="0" justifyLastLine="0" shrinkToFit="0" readingOrder="0"/>
      <protection locked="1" hidden="0"/>
    </dxf>
    <dxf>
      <fill>
        <patternFill>
          <bgColor rgb="FFFF0000"/>
        </patternFill>
      </fill>
    </dxf>
    <dxf>
      <fill>
        <patternFill>
          <bgColor rgb="FFFF0000"/>
        </patternFill>
      </fill>
    </dxf>
    <dxf>
      <fill>
        <patternFill patternType="none">
          <bgColor auto="1"/>
        </patternFill>
      </fill>
    </dxf>
    <dxf>
      <font>
        <b val="0"/>
        <i val="0"/>
        <strike val="0"/>
        <condense val="0"/>
        <extend val="0"/>
        <outline val="0"/>
        <shadow val="0"/>
        <u val="none"/>
        <vertAlign val="baseline"/>
        <sz val="11"/>
        <color theme="1"/>
        <name val="ＭＳ Ｐゴシック"/>
        <scheme val="none"/>
      </font>
      <fill>
        <patternFill patternType="solid">
          <fgColor indexed="64"/>
          <bgColor theme="0"/>
        </patternFill>
      </fill>
      <border diagonalUp="0" diagonalDown="0" outline="0">
        <left/>
        <right style="thin">
          <color theme="0" tint="-0.34998626667073579"/>
        </right>
        <top style="thin">
          <color theme="0" tint="-0.34998626667073579"/>
        </top>
        <bottom style="thin">
          <color theme="0" tint="-0.34998626667073579"/>
        </bottom>
      </border>
      <protection locked="1" hidden="0"/>
    </dxf>
    <dxf>
      <font>
        <strike val="0"/>
        <outline val="0"/>
        <shadow val="0"/>
        <u val="none"/>
        <vertAlign val="baseline"/>
        <sz val="11"/>
        <name val="ＭＳ Ｐゴシック"/>
        <scheme val="none"/>
      </font>
      <numFmt numFmtId="0" formatCode="General"/>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1" hidden="1"/>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left" vertical="center" textRotation="0" wrapText="1" indent="0" justifyLastLine="0" shrinkToFit="0" readingOrder="0"/>
      <border diagonalUp="1" diagonalDown="0" outline="0">
        <left style="thin">
          <color indexed="64"/>
        </left>
        <right style="thin">
          <color indexed="64"/>
        </right>
        <top style="thin">
          <color indexed="64"/>
        </top>
        <bottom style="thin">
          <color indexed="64"/>
        </bottom>
        <diagonal style="thin">
          <color indexed="64"/>
        </diagonal>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border diagonalUp="0" diagonalDown="0">
        <left/>
        <right style="thin">
          <color indexed="64"/>
        </right>
        <top/>
        <bottom/>
        <vertical/>
        <horizontal/>
      </border>
      <protection locked="0" hidden="0"/>
    </dxf>
    <dxf>
      <font>
        <b val="0"/>
        <i val="0"/>
        <strike val="0"/>
        <condense val="0"/>
        <extend val="0"/>
        <outline val="0"/>
        <shadow val="0"/>
        <u val="none"/>
        <vertAlign val="baseline"/>
        <sz val="10"/>
        <color theme="1"/>
        <name val="ＭＳ Ｐ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style="thin">
          <color indexed="64"/>
        </bottom>
      </border>
      <protection locked="1" hidden="0"/>
    </dxf>
    <dxf>
      <font>
        <b val="0"/>
        <i val="0"/>
        <strike val="0"/>
        <condense val="0"/>
        <extend val="0"/>
        <outline val="0"/>
        <shadow val="0"/>
        <u val="none"/>
        <vertAlign val="baseline"/>
        <sz val="10"/>
        <color auto="1"/>
        <name val="ＭＳ Ｐゴシック"/>
        <scheme val="none"/>
      </font>
      <numFmt numFmtId="6" formatCode="#,##0;[Red]\-#,##0"/>
      <fill>
        <patternFill patternType="solid">
          <fgColor indexed="64"/>
          <bgColor theme="4" tint="0.79998168889431442"/>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10"/>
        <color theme="1"/>
        <name val="ＭＳ Ｐ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style="thin">
          <color indexed="64"/>
        </bottom>
      </border>
      <protection locked="1" hidden="0"/>
    </dxf>
    <dxf>
      <font>
        <b val="0"/>
        <i val="0"/>
        <strike val="0"/>
        <condense val="0"/>
        <extend val="0"/>
        <outline val="0"/>
        <shadow val="0"/>
        <u val="none"/>
        <vertAlign val="baseline"/>
        <sz val="10"/>
        <color auto="1"/>
        <name val="ＭＳ Ｐゴシック"/>
        <scheme val="none"/>
      </font>
      <numFmt numFmtId="6" formatCode="#,##0;[Red]\-#,##0"/>
      <fill>
        <patternFill patternType="solid">
          <fgColor indexed="64"/>
          <bgColor theme="4" tint="0.79998168889431442"/>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10"/>
        <color theme="1"/>
        <name val="ＭＳ Ｐゴシック"/>
        <scheme val="none"/>
      </font>
      <numFmt numFmtId="6" formatCode="#,##0;[Red]\-#,##0"/>
      <fill>
        <patternFill patternType="solid">
          <fgColor indexed="64"/>
          <bgColor theme="0" tint="-0.14999847407452621"/>
        </patternFill>
      </fill>
      <alignment horizontal="right" vertical="center" textRotation="0" wrapText="1" indent="0" justifyLastLine="0" shrinkToFit="0" readingOrder="0"/>
      <border diagonalUp="0" diagonalDown="0" outline="0">
        <left/>
        <right/>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top/>
        <bottom/>
        <vertical/>
        <horizontal/>
      </border>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right"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fill>
        <patternFill patternType="none">
          <fgColor indexed="64"/>
          <bgColor indexed="65"/>
        </patternFill>
      </fill>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top style="thin">
          <color auto="1"/>
        </top>
        <bottom style="thin">
          <color auto="1"/>
        </bottom>
      </border>
      <protection locked="1" hidden="0"/>
    </dxf>
    <dxf>
      <font>
        <b val="0"/>
        <i val="0"/>
        <strike val="0"/>
        <condense val="0"/>
        <extend val="0"/>
        <outline val="0"/>
        <shadow val="0"/>
        <u val="none"/>
        <vertAlign val="baseline"/>
        <sz val="10"/>
        <color auto="1"/>
        <name val="ＭＳ Ｐゴシック"/>
        <scheme val="none"/>
      </font>
      <numFmt numFmtId="185" formatCode="&quot;原&quot;\-General"/>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top/>
        <bottom/>
        <vertical/>
        <horizontal/>
      </border>
      <protection locked="1" hidden="1"/>
    </dxf>
    <dxf>
      <font>
        <strike val="0"/>
        <outline val="0"/>
        <shadow val="0"/>
        <u val="none"/>
        <vertAlign val="baseline"/>
        <sz val="10"/>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sz val="10"/>
        <name val="ＭＳ Ｐゴシック"/>
        <scheme val="none"/>
      </font>
      <alignment horizontal="center" vertical="center" textRotation="0" wrapText="1" indent="0" justifyLastLine="0" shrinkToFit="0" readingOrder="0"/>
      <protection locked="1" hidden="0"/>
    </dxf>
    <dxf>
      <fill>
        <patternFill>
          <bgColor rgb="FFFF0000"/>
        </patternFill>
      </fill>
    </dxf>
    <dxf>
      <fill>
        <patternFill>
          <bgColor rgb="FFFF0000"/>
        </patternFill>
      </fill>
    </dxf>
    <dxf>
      <fill>
        <patternFill>
          <bgColor rgb="FFFF0000"/>
        </patternFill>
      </fill>
    </dxf>
    <dxf>
      <font>
        <b val="0"/>
        <i val="0"/>
        <strike val="0"/>
        <condense val="0"/>
        <extend val="0"/>
        <outline val="0"/>
        <shadow val="0"/>
        <u val="none"/>
        <vertAlign val="baseline"/>
        <sz val="11"/>
        <color theme="1"/>
        <name val="ＭＳ Ｐゴシック"/>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1" hidden="0"/>
    </dxf>
    <dxf>
      <font>
        <b val="0"/>
        <i val="0"/>
        <strike val="0"/>
        <condense val="0"/>
        <extend val="0"/>
        <outline val="0"/>
        <shadow val="0"/>
        <u val="none"/>
        <vertAlign val="baseline"/>
        <sz val="11"/>
        <color theme="1"/>
        <name val="ＭＳ Ｐ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style="thin">
          <color theme="0" tint="-0.34998626667073579"/>
        </horizontal>
      </border>
      <protection locked="1" hidden="1"/>
    </dxf>
    <dxf>
      <font>
        <b val="0"/>
        <i val="0"/>
        <strike val="0"/>
        <condense val="0"/>
        <extend val="0"/>
        <outline val="0"/>
        <shadow val="0"/>
        <u val="none"/>
        <vertAlign val="baseline"/>
        <sz val="10"/>
        <color theme="1"/>
        <name val="ＭＳ Ｐゴシック"/>
        <scheme val="none"/>
      </font>
      <numFmt numFmtId="6" formatCode="#,##0;[Red]\-#,##0"/>
      <fill>
        <patternFill patternType="solid">
          <fgColor indexed="64"/>
          <bgColor theme="0" tint="-0.14999847407452621"/>
        </patternFill>
      </fill>
      <alignment horizontal="right" vertical="center" textRotation="0" wrapText="1" indent="0" justifyLastLine="0" shrinkToFit="0" readingOrder="0"/>
      <border diagonalUp="0" diagonalDown="0" outline="0">
        <left/>
        <right style="thin">
          <color theme="1"/>
        </right>
        <top/>
        <bottom style="thin">
          <color theme="1"/>
        </bottom>
      </border>
      <protection locked="1" hidden="1"/>
    </dxf>
    <dxf>
      <font>
        <b val="0"/>
        <i val="0"/>
        <strike val="0"/>
        <condense val="0"/>
        <extend val="0"/>
        <outline val="0"/>
        <shadow val="0"/>
        <u val="none"/>
        <vertAlign val="baseline"/>
        <sz val="10"/>
        <color theme="1"/>
        <name val="ＭＳ Ｐゴシック"/>
        <scheme val="none"/>
      </font>
      <fill>
        <patternFill patternType="solid">
          <fgColor indexed="64"/>
          <bgColor theme="4" tint="0.79998168889431442"/>
        </patternFill>
      </fill>
      <alignment horizontal="right" vertical="center" textRotation="0" wrapText="1" indent="0" justifyLastLine="0" shrinkToFit="0" readingOrder="0"/>
      <border diagonalUp="0" diagonalDown="0">
        <left/>
        <right style="thin">
          <color theme="1"/>
        </right>
        <top/>
        <bottom/>
        <vertical/>
        <horizontal/>
      </border>
      <protection locked="1" hidden="1"/>
    </dxf>
    <dxf>
      <font>
        <b val="0"/>
        <i val="0"/>
        <strike val="0"/>
        <condense val="0"/>
        <extend val="0"/>
        <outline val="0"/>
        <shadow val="0"/>
        <u val="none"/>
        <vertAlign val="baseline"/>
        <sz val="10"/>
        <color theme="1"/>
        <name val="ＭＳ Ｐゴシック"/>
        <scheme val="none"/>
      </font>
      <numFmt numFmtId="6" formatCode="#,##0;[Red]\-#,##0"/>
      <fill>
        <patternFill patternType="solid">
          <fgColor indexed="64"/>
          <bgColor theme="0" tint="-0.14999847407452621"/>
        </patternFill>
      </fill>
      <alignment horizontal="right" vertical="center" textRotation="0" wrapText="1" indent="0" justifyLastLine="0" shrinkToFit="0" readingOrder="0"/>
      <border diagonalUp="0" diagonalDown="0" outline="0">
        <left/>
        <right/>
        <top/>
        <bottom style="thin">
          <color theme="1"/>
        </bottom>
      </border>
      <protection locked="1" hidden="1"/>
    </dxf>
    <dxf>
      <font>
        <b val="0"/>
        <i val="0"/>
        <strike val="0"/>
        <condense val="0"/>
        <extend val="0"/>
        <outline val="0"/>
        <shadow val="0"/>
        <u val="none"/>
        <vertAlign val="baseline"/>
        <sz val="10"/>
        <color theme="1"/>
        <name val="ＭＳ Ｐゴシック"/>
        <scheme val="none"/>
      </font>
      <fill>
        <patternFill patternType="solid">
          <fgColor indexed="64"/>
          <bgColor theme="4" tint="0.79998168889431442"/>
        </patternFill>
      </fill>
      <alignment horizontal="right" vertical="center" textRotation="0" wrapText="1" indent="0" justifyLastLine="0" shrinkToFit="0" readingOrder="0"/>
      <protection locked="1" hidden="1"/>
    </dxf>
    <dxf>
      <font>
        <b val="0"/>
        <i val="0"/>
        <strike val="0"/>
        <condense val="0"/>
        <extend val="0"/>
        <outline val="0"/>
        <shadow val="0"/>
        <u val="none"/>
        <vertAlign val="baseline"/>
        <sz val="10"/>
        <color theme="1"/>
        <name val="ＭＳ Ｐゴシック"/>
        <scheme val="none"/>
      </font>
      <numFmt numFmtId="6" formatCode="#,##0;[Red]\-#,##0"/>
      <fill>
        <patternFill patternType="solid">
          <fgColor indexed="64"/>
          <bgColor theme="0" tint="-0.14999847407452621"/>
        </patternFill>
      </fill>
      <alignment horizontal="right" vertical="center" textRotation="0" wrapText="1" indent="0" justifyLastLine="0" shrinkToFit="0" readingOrder="0"/>
      <border diagonalUp="0" diagonalDown="0" outline="0">
        <left style="thin">
          <color theme="0" tint="-0.14996795556505021"/>
        </left>
        <right/>
        <top/>
        <bottom style="thin">
          <color theme="1"/>
        </bottom>
      </border>
      <protection locked="1" hidden="0"/>
    </dxf>
    <dxf>
      <font>
        <strike val="0"/>
        <outline val="0"/>
        <shadow val="0"/>
        <u val="none"/>
        <vertAlign val="baseline"/>
        <sz val="10"/>
        <color theme="1"/>
        <name val="ＭＳ Ｐゴシック"/>
        <scheme val="none"/>
      </font>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6" formatCode="#,##0;[Red]\-#,##0"/>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theme="0" tint="-0.14996795556505021"/>
        </left>
        <right/>
        <top/>
        <bottom style="thin">
          <color theme="1"/>
        </bottom>
      </border>
      <protection locked="1" hidden="0"/>
    </dxf>
    <dxf>
      <font>
        <strike val="0"/>
        <outline val="0"/>
        <shadow val="0"/>
        <u val="none"/>
        <vertAlign val="baseline"/>
        <sz val="10"/>
        <color theme="1"/>
        <name val="ＭＳ Ｐゴシック"/>
        <scheme val="none"/>
      </font>
      <fill>
        <patternFill patternType="solid">
          <fgColor indexed="64"/>
          <bgColor theme="4" tint="0.79998168889431442"/>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theme="0" tint="-0.14996795556505021"/>
        </left>
        <right style="thin">
          <color theme="0" tint="-0.14996795556505021"/>
        </right>
        <top/>
        <bottom style="thin">
          <color theme="1"/>
        </bottom>
      </border>
      <protection locked="1" hidden="0"/>
    </dxf>
    <dxf>
      <font>
        <b val="0"/>
        <i val="0"/>
        <strike val="0"/>
        <condense val="0"/>
        <extend val="0"/>
        <outline val="0"/>
        <shadow val="0"/>
        <u val="none"/>
        <vertAlign val="baseline"/>
        <sz val="10"/>
        <color theme="1"/>
        <name val="ＭＳ Ｐゴシック"/>
        <scheme val="none"/>
      </font>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theme="0" tint="-0.14996795556505021"/>
        </left>
        <right style="thin">
          <color theme="0" tint="-0.14996795556505021"/>
        </right>
        <top/>
        <bottom style="thin">
          <color theme="1"/>
        </bottom>
      </border>
      <protection locked="1" hidden="0"/>
    </dxf>
    <dxf>
      <font>
        <b val="0"/>
        <i val="0"/>
        <strike val="0"/>
        <condense val="0"/>
        <extend val="0"/>
        <outline val="0"/>
        <shadow val="0"/>
        <u val="none"/>
        <vertAlign val="baseline"/>
        <sz val="10"/>
        <color theme="1"/>
        <name val="ＭＳ Ｐゴシック"/>
        <scheme val="none"/>
      </font>
      <numFmt numFmtId="178" formatCode="#,##0_ "/>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theme="0" tint="-0.14996795556505021"/>
        </left>
        <right style="thin">
          <color theme="0" tint="-0.14996795556505021"/>
        </right>
        <top/>
        <bottom style="thin">
          <color theme="1"/>
        </bottom>
      </border>
      <protection locked="1" hidden="0"/>
    </dxf>
    <dxf>
      <font>
        <b val="0"/>
        <i val="0"/>
        <strike val="0"/>
        <condense val="0"/>
        <extend val="0"/>
        <outline val="0"/>
        <shadow val="0"/>
        <u val="none"/>
        <vertAlign val="baseline"/>
        <sz val="10"/>
        <color theme="1"/>
        <name val="ＭＳ Ｐゴシック"/>
        <scheme val="none"/>
      </font>
      <numFmt numFmtId="178" formatCode="#,##0_ "/>
      <fill>
        <patternFill patternType="solid">
          <fgColor indexed="64"/>
          <bgColor theme="4" tint="0.79998168889431442"/>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1"/>
        </left>
        <right/>
        <top/>
        <bottom style="thin">
          <color theme="1"/>
        </bottom>
      </border>
      <protection locked="1" hidden="0"/>
    </dxf>
    <dxf>
      <font>
        <b val="0"/>
        <i val="0"/>
        <strike val="0"/>
        <condense val="0"/>
        <extend val="0"/>
        <outline val="0"/>
        <shadow val="0"/>
        <u val="none"/>
        <vertAlign val="baseline"/>
        <sz val="10"/>
        <color auto="1"/>
        <name val="ＭＳ Ｐゴシック"/>
        <scheme val="none"/>
      </font>
      <numFmt numFmtId="196" formatCode="&quot;人ｶ&quot;\-General"/>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1"/>
        </left>
        <right/>
        <top/>
        <bottom/>
        <vertical/>
        <horizontal/>
      </border>
      <protection locked="1" hidden="1"/>
    </dxf>
    <dxf>
      <font>
        <strike val="0"/>
        <outline val="0"/>
        <shadow val="0"/>
        <u val="none"/>
        <vertAlign val="baseline"/>
        <sz val="10"/>
        <name val="ＭＳ Ｐゴシック"/>
        <scheme val="none"/>
      </font>
      <numFmt numFmtId="178" formatCode="#,##0_ "/>
      <fill>
        <patternFill patternType="solid">
          <fgColor indexed="64"/>
          <bgColor theme="0" tint="-0.14999847407452621"/>
        </patternFill>
      </fill>
      <protection locked="1" hidden="0"/>
    </dxf>
    <dxf>
      <font>
        <strike val="0"/>
        <outline val="0"/>
        <shadow val="0"/>
        <u val="none"/>
        <vertAlign val="baseline"/>
        <sz val="10"/>
        <name val="ＭＳ Ｐゴシック"/>
        <scheme val="none"/>
      </font>
      <numFmt numFmtId="178" formatCode="#,##0_ "/>
      <protection locked="1" hidden="0"/>
    </dxf>
    <dxf>
      <font>
        <b val="0"/>
        <i val="0"/>
        <strike val="0"/>
        <condense val="0"/>
        <extend val="0"/>
        <outline val="0"/>
        <shadow val="0"/>
        <u val="none"/>
        <vertAlign val="baseline"/>
        <sz val="10"/>
        <color theme="1"/>
        <name val="ＭＳ Ｐゴシック"/>
        <scheme val="none"/>
      </font>
      <numFmt numFmtId="178" formatCode="#,##0_ "/>
      <fill>
        <patternFill patternType="solid">
          <fgColor indexed="64"/>
          <bgColor theme="0" tint="-0.14999847407452621"/>
        </patternFill>
      </fill>
      <alignment horizontal="center" vertical="center" textRotation="0" wrapText="1" indent="0" justifyLastLine="0" shrinkToFit="0" readingOrder="0"/>
      <protection locked="1" hidden="0"/>
    </dxf>
    <dxf>
      <fill>
        <patternFill>
          <bgColor rgb="FFFF0000"/>
        </patternFill>
      </fill>
    </dxf>
    <dxf>
      <font>
        <b val="0"/>
        <i val="0"/>
        <strike val="0"/>
        <condense val="0"/>
        <extend val="0"/>
        <outline val="0"/>
        <shadow val="0"/>
        <u val="none"/>
        <vertAlign val="baseline"/>
        <sz val="11"/>
        <color rgb="FFFF0000"/>
        <name val="ＭＳ Ｐゴシック"/>
        <scheme val="none"/>
      </font>
      <fill>
        <patternFill patternType="solid">
          <fgColor indexed="64"/>
          <bgColor theme="0"/>
        </patternFill>
      </fill>
      <border diagonalUp="0" diagonalDown="0" outline="0">
        <left/>
        <right style="thin">
          <color theme="0" tint="-0.34998626667073579"/>
        </right>
        <top style="thin">
          <color theme="0" tint="-0.34998626667073579"/>
        </top>
        <bottom style="thin">
          <color theme="0" tint="-0.34998626667073579"/>
        </bottom>
      </border>
      <protection locked="1" hidden="0"/>
    </dxf>
    <dxf>
      <font>
        <b val="0"/>
        <i val="0"/>
        <strike val="0"/>
        <condense val="0"/>
        <extend val="0"/>
        <outline val="0"/>
        <shadow val="0"/>
        <u val="none"/>
        <vertAlign val="baseline"/>
        <sz val="11"/>
        <color rgb="FFFF0000"/>
        <name val="ＭＳ Ｐゴシック"/>
        <scheme val="none"/>
      </font>
      <numFmt numFmtId="0" formatCode="General"/>
      <fill>
        <patternFill>
          <fgColor indexed="64"/>
          <bgColor theme="0"/>
        </patternFill>
      </fill>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style="thin">
          <color theme="0" tint="-0.34998626667073579"/>
        </horizontal>
      </border>
      <protection locked="1" hidden="1"/>
    </dxf>
    <dxf>
      <font>
        <b val="0"/>
        <i val="0"/>
        <strike val="0"/>
        <condense val="0"/>
        <extend val="0"/>
        <outline val="0"/>
        <shadow val="0"/>
        <u val="none"/>
        <vertAlign val="baseline"/>
        <sz val="10"/>
        <color theme="1"/>
        <name val="ＭＳ Ｐゴシック"/>
        <scheme val="none"/>
      </font>
      <numFmt numFmtId="6" formatCode="#,##0;[Red]\-#,##0"/>
      <fill>
        <patternFill patternType="solid">
          <fgColor indexed="64"/>
          <bgColor theme="0" tint="-0.14999847407452621"/>
        </patternFill>
      </fill>
      <border diagonalUp="0" diagonalDown="0">
        <left/>
        <right style="thin">
          <color theme="1"/>
        </right>
        <top/>
        <bottom style="thin">
          <color theme="1"/>
        </bottom>
      </border>
      <protection locked="1" hidden="1"/>
    </dxf>
    <dxf>
      <font>
        <strike val="0"/>
        <outline val="0"/>
        <shadow val="0"/>
        <u val="none"/>
        <vertAlign val="baseline"/>
        <sz val="10"/>
        <color theme="1"/>
        <name val="ＭＳ Ｐゴシック"/>
        <scheme val="none"/>
      </font>
      <fill>
        <patternFill patternType="solid">
          <fgColor indexed="64"/>
          <bgColor theme="4" tint="0.79998168889431442"/>
        </patternFill>
      </fill>
      <border diagonalUp="0" diagonalDown="0">
        <left/>
        <right style="thin">
          <color theme="1"/>
        </right>
        <top/>
        <bottom/>
      </border>
      <protection locked="1" hidden="1"/>
    </dxf>
    <dxf>
      <font>
        <b val="0"/>
        <i val="0"/>
        <strike val="0"/>
        <condense val="0"/>
        <extend val="0"/>
        <outline val="0"/>
        <shadow val="0"/>
        <u val="none"/>
        <vertAlign val="baseline"/>
        <sz val="10"/>
        <color theme="1"/>
        <name val="ＭＳ Ｐゴシック"/>
        <scheme val="none"/>
      </font>
      <numFmt numFmtId="6" formatCode="#,##0;[Red]\-#,##0"/>
      <fill>
        <patternFill patternType="solid">
          <fgColor indexed="64"/>
          <bgColor theme="0" tint="-0.14999847407452621"/>
        </patternFill>
      </fill>
      <alignment horizontal="general" vertical="center" textRotation="0" wrapText="0" indent="0" justifyLastLine="0" shrinkToFit="0" readingOrder="0"/>
      <border diagonalUp="0" diagonalDown="0">
        <left/>
        <right/>
        <top/>
        <bottom style="thin">
          <color theme="1"/>
        </bottom>
      </border>
      <protection locked="1" hidden="1"/>
    </dxf>
    <dxf>
      <font>
        <b val="0"/>
        <i val="0"/>
        <strike val="0"/>
        <condense val="0"/>
        <extend val="0"/>
        <outline val="0"/>
        <shadow val="0"/>
        <u val="none"/>
        <vertAlign val="baseline"/>
        <sz val="10"/>
        <color theme="1"/>
        <name val="ＭＳ Ｐゴシック"/>
        <scheme val="none"/>
      </font>
      <fill>
        <patternFill patternType="solid">
          <fgColor indexed="64"/>
          <bgColor theme="4" tint="0.79998168889431442"/>
        </patternFill>
      </fill>
      <protection locked="1" hidden="1"/>
    </dxf>
    <dxf>
      <font>
        <b val="0"/>
        <i val="0"/>
        <strike val="0"/>
        <condense val="0"/>
        <extend val="0"/>
        <outline val="0"/>
        <shadow val="0"/>
        <u val="none"/>
        <vertAlign val="baseline"/>
        <sz val="10"/>
        <color theme="1"/>
        <name val="ＭＳ Ｐゴシック"/>
        <scheme val="none"/>
      </font>
      <numFmt numFmtId="6" formatCode="#,##0;[Red]\-#,##0"/>
      <fill>
        <patternFill patternType="solid">
          <fgColor indexed="64"/>
          <bgColor theme="0" tint="-0.14999847407452621"/>
        </patternFill>
      </fill>
      <alignment horizontal="right" vertical="center" textRotation="0" wrapText="0" indent="0" justifyLastLine="0" shrinkToFit="0" readingOrder="0"/>
      <border diagonalUp="0" diagonalDown="0" outline="0">
        <left/>
        <right/>
        <top/>
        <bottom style="thin">
          <color theme="1"/>
        </bottom>
      </border>
      <protection locked="1" hidden="0"/>
    </dxf>
    <dxf>
      <font>
        <b val="0"/>
        <i val="0"/>
        <strike val="0"/>
        <condense val="0"/>
        <extend val="0"/>
        <outline val="0"/>
        <shadow val="0"/>
        <u val="none"/>
        <vertAlign val="baseline"/>
        <sz val="10"/>
        <color theme="1"/>
        <name val="ＭＳ Ｐゴシック"/>
        <scheme val="none"/>
      </font>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b val="0"/>
        <i val="0"/>
        <strike val="0"/>
        <condense val="0"/>
        <extend val="0"/>
        <outline val="0"/>
        <shadow val="0"/>
        <u val="none"/>
        <vertAlign val="baseline"/>
        <sz val="10"/>
        <color theme="1"/>
        <name val="ＭＳ Ｐゴシック"/>
        <scheme val="none"/>
      </font>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b val="0"/>
        <i val="0"/>
        <strike val="0"/>
        <condense val="0"/>
        <extend val="0"/>
        <outline val="0"/>
        <shadow val="0"/>
        <u val="none"/>
        <vertAlign val="baseline"/>
        <sz val="10"/>
        <color theme="1"/>
        <name val="ＭＳ Ｐゴシック"/>
        <scheme val="none"/>
      </font>
      <fill>
        <patternFill patternType="none">
          <fgColor indexed="64"/>
          <bgColor indexed="65"/>
        </patternFill>
      </fill>
      <alignment horizontal="left" vertical="center" textRotation="0" wrapText="0"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b val="0"/>
        <i val="0"/>
        <strike val="0"/>
        <condense val="0"/>
        <extend val="0"/>
        <outline val="0"/>
        <shadow val="0"/>
        <u val="none"/>
        <vertAlign val="baseline"/>
        <sz val="10"/>
        <color theme="1"/>
        <name val="ＭＳ Ｐゴシック"/>
        <scheme val="none"/>
      </font>
      <alignment horizontal="left" vertical="center" textRotation="0" wrapText="0"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b val="0"/>
        <i val="0"/>
        <strike val="0"/>
        <condense val="0"/>
        <extend val="0"/>
        <outline val="0"/>
        <shadow val="0"/>
        <u val="none"/>
        <vertAlign val="baseline"/>
        <sz val="10"/>
        <color theme="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theme="1"/>
        </left>
        <right/>
        <top style="thin">
          <color indexed="64"/>
        </top>
        <bottom style="thin">
          <color theme="1"/>
        </bottom>
      </border>
      <protection locked="1" hidden="0"/>
    </dxf>
    <dxf>
      <font>
        <b val="0"/>
        <i val="0"/>
        <strike val="0"/>
        <condense val="0"/>
        <extend val="0"/>
        <outline val="0"/>
        <shadow val="0"/>
        <u val="none"/>
        <vertAlign val="baseline"/>
        <sz val="10"/>
        <color theme="1"/>
        <name val="ＭＳ Ｐゴシック"/>
        <scheme val="none"/>
      </font>
      <numFmt numFmtId="197" formatCode="&quot;産ｶ&quot;\-General"/>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1"/>
        </left>
        <right/>
        <top/>
        <bottom/>
      </border>
      <protection locked="1" hidden="1"/>
    </dxf>
    <dxf>
      <font>
        <strike val="0"/>
        <outline val="0"/>
        <shadow val="0"/>
        <u val="none"/>
        <vertAlign val="baseline"/>
        <sz val="10"/>
        <name val="ＭＳ Ｐゴシック"/>
        <scheme val="none"/>
      </font>
      <fill>
        <patternFill>
          <fgColor rgb="FF000000"/>
          <bgColor rgb="FFD9D9D9"/>
        </patternFill>
      </fill>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sz val="10"/>
        <name val="ＭＳ Ｐゴシック"/>
        <scheme val="none"/>
      </font>
      <alignment horizontal="center" vertical="center" textRotation="0" wrapText="1" indent="0" justifyLastLine="0" shrinkToFit="0" readingOrder="0"/>
      <protection locked="1" hidden="0"/>
    </dxf>
    <dxf>
      <fill>
        <patternFill>
          <bgColor rgb="FFFF0000"/>
        </patternFill>
      </fill>
    </dxf>
    <dxf>
      <font>
        <b val="0"/>
        <i val="0"/>
        <strike val="0"/>
        <condense val="0"/>
        <extend val="0"/>
        <outline val="0"/>
        <shadow val="0"/>
        <u val="none"/>
        <vertAlign val="baseline"/>
        <sz val="11"/>
        <color rgb="FFFF0000"/>
        <name val="ＭＳ Ｐゴシック"/>
        <scheme val="none"/>
      </font>
      <fill>
        <patternFill patternType="solid">
          <fgColor indexed="64"/>
          <bgColor theme="0"/>
        </patternFill>
      </fill>
      <border diagonalUp="0" diagonalDown="0" outline="0">
        <left/>
        <right style="thin">
          <color theme="0" tint="-0.34998626667073579"/>
        </right>
        <top style="thin">
          <color theme="0" tint="-0.34998626667073579"/>
        </top>
        <bottom style="thin">
          <color theme="0" tint="-0.34998626667073579"/>
        </bottom>
      </border>
      <protection locked="1" hidden="0"/>
    </dxf>
    <dxf>
      <font>
        <b val="0"/>
        <i val="0"/>
        <strike val="0"/>
        <condense val="0"/>
        <extend val="0"/>
        <outline val="0"/>
        <shadow val="0"/>
        <u val="none"/>
        <vertAlign val="baseline"/>
        <sz val="11"/>
        <color rgb="FFFF0000"/>
        <name val="ＭＳ Ｐゴシック"/>
        <scheme val="none"/>
      </font>
      <numFmt numFmtId="0" formatCode="General"/>
      <fill>
        <patternFill patternType="solid">
          <fgColor indexed="64"/>
          <bgColor theme="0"/>
        </patternFill>
      </fill>
      <border diagonalUp="0" diagonalDown="0">
        <left style="thin">
          <color theme="1"/>
        </left>
        <right style="thin">
          <color theme="0" tint="-0.34998626667073579"/>
        </right>
        <top style="thin">
          <color theme="0" tint="-0.34998626667073579"/>
        </top>
        <bottom style="thin">
          <color theme="0" tint="-0.34998626667073579"/>
        </bottom>
      </border>
      <protection locked="1" hidden="1"/>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1" diagonalDown="0" outline="0">
        <left style="thin">
          <color indexed="64"/>
        </left>
        <right style="thin">
          <color theme="1"/>
        </right>
        <top style="thin">
          <color indexed="64"/>
        </top>
        <bottom style="thin">
          <color theme="1"/>
        </bottom>
        <diagonal style="thin">
          <color indexed="64"/>
        </diagonal>
      </border>
      <protection locked="1" hidden="0"/>
    </dxf>
    <dxf>
      <font>
        <strike val="0"/>
        <outline val="0"/>
        <shadow val="0"/>
        <u val="none"/>
        <vertAlign val="baseline"/>
        <sz val="10"/>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6" formatCode="#,##0;[Red]\-#,##0"/>
      <fill>
        <patternFill patternType="solid">
          <fgColor indexed="64"/>
          <bgColor theme="0" tint="-0.14999847407452621"/>
        </patternFill>
      </fill>
      <alignment horizontal="general" vertical="center" textRotation="0" wrapText="0" indent="0" justifyLastLine="0" shrinkToFit="0" readingOrder="0"/>
      <border diagonalUp="0" diagonalDown="0" outline="0">
        <left/>
        <right/>
        <top/>
        <bottom style="thin">
          <color theme="1"/>
        </bottom>
      </border>
      <protection locked="1" hidden="0"/>
    </dxf>
    <dxf>
      <font>
        <strike val="0"/>
        <outline val="0"/>
        <shadow val="0"/>
        <u val="none"/>
        <vertAlign val="baseline"/>
        <sz val="10"/>
        <name val="ＭＳ Ｐゴシック"/>
        <scheme val="none"/>
      </font>
      <numFmt numFmtId="6" formatCode="#,##0;[Red]\-#,##0"/>
      <fill>
        <patternFill patternType="solid">
          <fgColor indexed="64"/>
          <bgColor theme="4" tint="0.79998168889431442"/>
        </patternFill>
      </fill>
      <protection locked="1" hidden="1"/>
    </dxf>
    <dxf>
      <font>
        <b val="0"/>
        <i val="0"/>
        <strike val="0"/>
        <condense val="0"/>
        <extend val="0"/>
        <outline val="0"/>
        <shadow val="0"/>
        <u val="none"/>
        <vertAlign val="baseline"/>
        <sz val="10"/>
        <color auto="1"/>
        <name val="ＭＳ Ｐゴシック"/>
        <scheme val="none"/>
      </font>
      <numFmt numFmtId="6" formatCode="#,##0;[Red]\-#,##0"/>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indexed="64"/>
        </left>
        <right/>
        <top/>
        <bottom style="thin">
          <color theme="1"/>
        </bottom>
      </border>
      <protection locked="1" hidden="0"/>
    </dxf>
    <dxf>
      <font>
        <strike val="0"/>
        <outline val="0"/>
        <shadow val="0"/>
        <u val="none"/>
        <vertAlign val="baseline"/>
        <sz val="10"/>
        <name val="ＭＳ Ｐゴシック"/>
        <scheme val="none"/>
      </font>
      <numFmt numFmtId="6" formatCode="#,##0;[Red]\-#,##0"/>
      <fill>
        <patternFill patternType="solid">
          <fgColor indexed="64"/>
          <bgColor theme="4" tint="0.79998168889431442"/>
        </patternFill>
      </fill>
      <protection locked="1" hidden="1"/>
    </dxf>
    <dxf>
      <font>
        <b val="0"/>
        <i val="0"/>
        <strike val="0"/>
        <condense val="0"/>
        <extend val="0"/>
        <outline val="0"/>
        <shadow val="0"/>
        <u val="none"/>
        <vertAlign val="baseline"/>
        <sz val="10"/>
        <color auto="1"/>
        <name val="ＭＳ Ｐゴシック"/>
        <scheme val="none"/>
      </font>
      <numFmt numFmtId="6" formatCode="#,##0;[Red]\-#,##0"/>
      <fill>
        <patternFill patternType="solid">
          <fgColor indexed="64"/>
          <bgColor theme="0" tint="-0.14999847407452621"/>
        </patternFill>
      </fill>
      <alignment horizontal="right" vertical="center" textRotation="0" wrapText="0" indent="0" justifyLastLine="0" shrinkToFit="0" readingOrder="0"/>
      <border diagonalUp="0" diagonalDown="0" outline="0">
        <left style="thin">
          <color theme="0" tint="-0.14996795556505021"/>
        </left>
        <right style="thin">
          <color auto="1"/>
        </right>
        <top style="thin">
          <color indexed="64"/>
        </top>
        <bottom style="thin">
          <color theme="1"/>
        </bottom>
      </border>
      <protection locked="1" hidden="0"/>
    </dxf>
    <dxf>
      <font>
        <strike val="0"/>
        <outline val="0"/>
        <shadow val="0"/>
        <u val="none"/>
        <vertAlign val="baseline"/>
        <sz val="10"/>
        <name val="ＭＳ Ｐゴシック"/>
        <scheme val="none"/>
      </font>
      <alignment horizontal="right"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top style="thin">
          <color indexed="64"/>
        </top>
        <bottom style="thin">
          <color theme="1"/>
        </bottom>
      </border>
      <protection locked="1" hidden="0"/>
    </dxf>
    <dxf>
      <font>
        <strike val="0"/>
        <outline val="0"/>
        <shadow val="0"/>
        <u val="none"/>
        <vertAlign val="baseline"/>
        <sz val="10"/>
        <name val="ＭＳ Ｐゴシック"/>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strike val="0"/>
        <outline val="0"/>
        <shadow val="0"/>
        <u val="none"/>
        <vertAlign val="baseline"/>
        <sz val="10"/>
        <name val="ＭＳ Ｐゴシック"/>
        <scheme val="none"/>
      </font>
      <alignment horizontal="right"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strike val="0"/>
        <outline val="0"/>
        <shadow val="0"/>
        <u val="none"/>
        <vertAlign val="baseline"/>
        <sz val="10"/>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theme="1"/>
        </left>
        <right/>
        <top style="thin">
          <color indexed="64"/>
        </top>
        <bottom style="thin">
          <color theme="1"/>
        </bottom>
      </border>
      <protection locked="1" hidden="0"/>
    </dxf>
    <dxf>
      <font>
        <strike val="0"/>
        <outline val="0"/>
        <shadow val="0"/>
        <u val="none"/>
        <vertAlign val="baseline"/>
        <sz val="10"/>
        <color theme="1"/>
        <name val="ＭＳ Ｐゴシック"/>
        <scheme val="none"/>
      </font>
      <numFmt numFmtId="198" formatCode="&quot;委ｶ&quot;\-General"/>
      <fill>
        <patternFill patternType="solid">
          <fgColor indexed="64"/>
          <bgColor theme="0" tint="-0.14999847407452621"/>
        </patternFill>
      </fill>
      <alignment horizontal="center" vertical="center" textRotation="0" wrapText="0" indent="0" justifyLastLine="0" shrinkToFit="0" readingOrder="0"/>
      <border diagonalDown="0">
        <left style="thin">
          <color theme="1"/>
        </left>
        <right/>
        <top/>
        <bottom/>
      </border>
      <protection locked="1" hidden="1"/>
    </dxf>
    <dxf>
      <font>
        <strike val="0"/>
        <outline val="0"/>
        <shadow val="0"/>
        <u val="none"/>
        <vertAlign val="baseline"/>
        <sz val="10"/>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sz val="10"/>
        <name val="ＭＳ Ｐゴシック"/>
        <scheme val="none"/>
      </font>
      <alignment horizontal="center" vertical="center" textRotation="0" wrapText="1" indent="0" justifyLastLine="0" shrinkToFit="0" readingOrder="0"/>
      <protection locked="1" hidden="0"/>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val="0"/>
        <i val="0"/>
        <strike val="0"/>
        <condense val="0"/>
        <extend val="0"/>
        <outline val="0"/>
        <shadow val="0"/>
        <u val="none"/>
        <vertAlign val="baseline"/>
        <sz val="11"/>
        <color auto="1"/>
        <name val="ＭＳ Ｐゴシック"/>
        <scheme val="none"/>
      </font>
      <fill>
        <patternFill patternType="solid">
          <fgColor indexed="64"/>
          <bgColor theme="0"/>
        </patternFill>
      </fill>
      <border diagonalUp="0" diagonalDown="0" outline="0">
        <left style="thin">
          <color theme="1"/>
        </left>
        <right style="thin">
          <color theme="0" tint="-0.34998626667073579"/>
        </right>
        <top style="thin">
          <color theme="0" tint="-0.34998626667073579"/>
        </top>
        <bottom style="thin">
          <color theme="0" tint="-0.34998626667073579"/>
        </bottom>
      </border>
      <protection locked="1" hidden="0"/>
    </dxf>
    <dxf>
      <font>
        <b val="0"/>
        <i val="0"/>
        <strike val="0"/>
        <condense val="0"/>
        <extend val="0"/>
        <outline val="0"/>
        <shadow val="0"/>
        <u val="none"/>
        <vertAlign val="baseline"/>
        <sz val="11"/>
        <color rgb="FFFF0000"/>
        <name val="ＭＳ Ｐゴシック"/>
        <scheme val="none"/>
      </font>
      <numFmt numFmtId="0" formatCode="General"/>
      <border diagonalUp="0" diagonalDown="0">
        <left style="thin">
          <color theme="1"/>
        </left>
        <right style="thin">
          <color theme="0" tint="-0.34998626667073579"/>
        </right>
        <top style="thin">
          <color theme="0" tint="-0.34998626667073579"/>
        </top>
        <bottom style="thin">
          <color theme="0" tint="-0.34998626667073579"/>
        </bottom>
        <vertical/>
        <horizontal style="thin">
          <color theme="0" tint="-0.34998626667073579"/>
        </horizontal>
      </border>
      <protection locked="1"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1" diagonalDown="0" outline="0">
        <left style="thin">
          <color indexed="64"/>
        </left>
        <right style="thin">
          <color theme="1"/>
        </right>
        <top style="thin">
          <color indexed="64"/>
        </top>
        <bottom style="thin">
          <color theme="1"/>
        </bottom>
        <diagonal style="thin">
          <color indexed="64"/>
        </diagonal>
      </border>
      <protection locked="1" hidden="0"/>
    </dxf>
    <dxf>
      <font>
        <b val="0"/>
        <i val="0"/>
        <strike val="0"/>
        <condense val="0"/>
        <extend val="0"/>
        <outline val="0"/>
        <shadow val="0"/>
        <u val="none"/>
        <vertAlign val="baseline"/>
        <sz val="10"/>
        <color theme="1"/>
        <name val="ＭＳ Ｐゴシック"/>
        <scheme val="none"/>
      </font>
      <alignment horizontal="left" vertical="center" textRotation="0" wrapText="1" indent="0" justifyLastLine="0" shrinkToFit="0" readingOrder="0"/>
      <border diagonalDown="0">
        <left/>
        <right style="thin">
          <color theme="1"/>
        </right>
        <top/>
        <bottom/>
      </border>
      <protection locked="0" hidden="0"/>
    </dxf>
    <dxf>
      <font>
        <b val="0"/>
        <i val="0"/>
        <strike val="0"/>
        <condense val="0"/>
        <extend val="0"/>
        <outline val="0"/>
        <shadow val="0"/>
        <u val="none"/>
        <vertAlign val="baseline"/>
        <sz val="10"/>
        <color theme="1"/>
        <name val="ＭＳ Ｐ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style="thin">
          <color theme="1"/>
        </bottom>
      </border>
      <protection locked="1" hidden="0"/>
    </dxf>
    <dxf>
      <font>
        <b val="0"/>
        <i val="0"/>
        <strike val="0"/>
        <condense val="0"/>
        <extend val="0"/>
        <outline val="0"/>
        <shadow val="0"/>
        <u val="none"/>
        <vertAlign val="baseline"/>
        <sz val="10"/>
        <color theme="1"/>
        <name val="ＭＳ Ｐゴシック"/>
        <scheme val="none"/>
      </font>
      <fill>
        <patternFill patternType="solid">
          <fgColor indexed="64"/>
          <bgColor theme="4" tint="0.79998168889431442"/>
        </patternFill>
      </fill>
      <alignment vertical="center" wrapText="1" indent="0" justifyLastLine="0" readingOrder="0"/>
      <protection locked="1" hidden="0"/>
    </dxf>
    <dxf>
      <font>
        <b val="0"/>
        <i val="0"/>
        <strike val="0"/>
        <condense val="0"/>
        <extend val="0"/>
        <outline val="0"/>
        <shadow val="0"/>
        <u val="none"/>
        <vertAlign val="baseline"/>
        <sz val="10"/>
        <color theme="1"/>
        <name val="ＭＳ Ｐ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style="thin">
          <color theme="1"/>
        </bottom>
      </border>
      <protection locked="1" hidden="0"/>
    </dxf>
    <dxf>
      <font>
        <b val="0"/>
        <i val="0"/>
        <strike val="0"/>
        <condense val="0"/>
        <extend val="0"/>
        <outline val="0"/>
        <shadow val="0"/>
        <u val="none"/>
        <vertAlign val="baseline"/>
        <sz val="10"/>
        <color theme="1"/>
        <name val="ＭＳ Ｐゴシック"/>
        <scheme val="none"/>
      </font>
      <fill>
        <patternFill patternType="solid">
          <fgColor indexed="64"/>
          <bgColor theme="4" tint="0.79998168889431442"/>
        </patternFill>
      </fill>
      <alignment vertical="center" wrapText="1" indent="0" justifyLastLine="0" readingOrder="0"/>
      <protection locked="1" hidden="0"/>
    </dxf>
    <dxf>
      <font>
        <b val="0"/>
        <i val="0"/>
        <strike val="0"/>
        <condense val="0"/>
        <extend val="0"/>
        <outline val="0"/>
        <shadow val="0"/>
        <u val="none"/>
        <vertAlign val="baseline"/>
        <sz val="10"/>
        <color theme="1"/>
        <name val="ＭＳ Ｐゴシック"/>
        <scheme val="none"/>
      </font>
      <numFmt numFmtId="6" formatCode="#,##0;[Red]\-#,##0"/>
      <fill>
        <patternFill patternType="solid">
          <fgColor indexed="64"/>
          <bgColor theme="0" tint="-0.14999847407452621"/>
        </patternFill>
      </fill>
      <alignment horizontal="right" vertical="center" textRotation="0" wrapText="1" indent="0" justifyLastLine="0" shrinkToFit="0" readingOrder="0"/>
      <border diagonalUp="0" diagonalDown="0" outline="0">
        <left style="thin">
          <color theme="0" tint="-0.14996795556505021"/>
        </left>
        <right/>
        <top/>
        <bottom style="thin">
          <color theme="1"/>
        </bottom>
      </border>
      <protection locked="1" hidden="0"/>
    </dxf>
    <dxf>
      <font>
        <b val="0"/>
        <i val="0"/>
        <strike val="0"/>
        <condense val="0"/>
        <extend val="0"/>
        <outline val="0"/>
        <shadow val="0"/>
        <u val="none"/>
        <vertAlign val="baseline"/>
        <sz val="10"/>
        <color theme="1"/>
        <name val="ＭＳ Ｐゴシック"/>
        <scheme val="none"/>
      </font>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top style="thin">
          <color indexed="64"/>
        </top>
        <bottom style="thin">
          <color theme="1"/>
        </bottom>
      </border>
      <protection locked="1" hidden="0"/>
    </dxf>
    <dxf>
      <font>
        <b val="0"/>
        <i val="0"/>
        <strike val="0"/>
        <condense val="0"/>
        <extend val="0"/>
        <outline val="0"/>
        <shadow val="0"/>
        <u val="none"/>
        <vertAlign val="baseline"/>
        <sz val="10"/>
        <color theme="1"/>
        <name val="ＭＳ Ｐゴシック"/>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b val="0"/>
        <i val="0"/>
        <strike val="0"/>
        <condense val="0"/>
        <extend val="0"/>
        <outline val="0"/>
        <shadow val="0"/>
        <u val="none"/>
        <vertAlign val="baseline"/>
        <sz val="10"/>
        <color theme="1"/>
        <name val="ＭＳ Ｐゴシック"/>
        <scheme val="none"/>
      </font>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b val="0"/>
        <i val="0"/>
        <strike val="0"/>
        <condense val="0"/>
        <extend val="0"/>
        <outline val="0"/>
        <shadow val="0"/>
        <u val="none"/>
        <vertAlign val="baseline"/>
        <sz val="10"/>
        <color theme="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b val="0"/>
        <i val="0"/>
        <strike val="0"/>
        <condense val="0"/>
        <extend val="0"/>
        <outline val="0"/>
        <shadow val="0"/>
        <u val="none"/>
        <vertAlign val="baseline"/>
        <sz val="10"/>
        <color theme="1"/>
        <name val="ＭＳ Ｐゴシック"/>
        <scheme val="none"/>
      </font>
      <fill>
        <patternFill patternType="none">
          <fgColor indexed="64"/>
          <bgColor indexed="65"/>
        </patternFill>
      </fill>
      <alignment horizontal="center" vertical="center" textRotation="0" wrapText="1" indent="0" justifyLastLine="0" shrinkToFit="1"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b val="0"/>
        <i val="0"/>
        <strike val="0"/>
        <condense val="0"/>
        <extend val="0"/>
        <outline val="0"/>
        <shadow val="0"/>
        <u val="none"/>
        <vertAlign val="baseline"/>
        <sz val="10"/>
        <color theme="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b val="0"/>
        <i val="0"/>
        <strike val="0"/>
        <condense val="0"/>
        <extend val="0"/>
        <outline val="0"/>
        <shadow val="0"/>
        <u val="none"/>
        <vertAlign val="baseline"/>
        <sz val="10"/>
        <color theme="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theme="1"/>
        </left>
        <right/>
        <top style="thin">
          <color indexed="64"/>
        </top>
        <bottom style="thin">
          <color theme="1"/>
        </bottom>
      </border>
      <protection locked="1" hidden="0"/>
    </dxf>
    <dxf>
      <font>
        <b val="0"/>
        <i val="0"/>
        <strike val="0"/>
        <condense val="0"/>
        <extend val="0"/>
        <outline val="0"/>
        <shadow val="0"/>
        <u val="none"/>
        <vertAlign val="baseline"/>
        <sz val="10"/>
        <color theme="1"/>
        <name val="ＭＳ Ｐゴシック"/>
        <scheme val="none"/>
      </font>
      <numFmt numFmtId="199" formatCode="&quot;機ｶ&quot;\-General"/>
      <fill>
        <patternFill patternType="solid">
          <fgColor indexed="64"/>
          <bgColor theme="0" tint="-0.14999847407452621"/>
        </patternFill>
      </fill>
      <alignment horizontal="center" vertical="center" textRotation="0" wrapText="0" indent="0" justifyLastLine="0" shrinkToFit="0" readingOrder="0"/>
      <border diagonalDown="0">
        <left style="thin">
          <color theme="1"/>
        </left>
        <right/>
        <top/>
        <bottom/>
      </border>
      <protection locked="1" hidden="0"/>
    </dxf>
    <dxf>
      <font>
        <strike val="0"/>
        <outline val="0"/>
        <shadow val="0"/>
        <u val="none"/>
        <vertAlign val="baseline"/>
        <sz val="10"/>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sz val="10"/>
        <name val="ＭＳ Ｐゴシック"/>
        <scheme val="none"/>
      </font>
      <alignment horizontal="center" vertical="center" textRotation="0" wrapText="1" indent="0" justifyLastLine="0" shrinkToFit="0" readingOrder="0"/>
      <protection locked="1" hidden="0"/>
    </dxf>
    <dxf>
      <fill>
        <patternFill>
          <bgColor rgb="FFFF0000"/>
        </patternFill>
      </fill>
    </dxf>
    <dxf>
      <fill>
        <patternFill patternType="none">
          <bgColor auto="1"/>
        </patternFill>
      </fill>
    </dxf>
    <dxf>
      <fill>
        <patternFill>
          <bgColor rgb="FFFF0000"/>
        </patternFill>
      </fill>
    </dxf>
    <dxf>
      <font>
        <b val="0"/>
        <i val="0"/>
        <strike val="0"/>
        <condense val="0"/>
        <extend val="0"/>
        <outline val="0"/>
        <shadow val="0"/>
        <u val="none"/>
        <vertAlign val="baseline"/>
        <sz val="11"/>
        <color theme="1"/>
        <name val="ＭＳ Ｐゴシック"/>
        <scheme val="none"/>
      </font>
      <fill>
        <patternFill patternType="solid">
          <fgColor indexed="64"/>
          <bgColor theme="0"/>
        </patternFill>
      </fill>
      <border diagonalUp="0" diagonalDown="0" outline="0">
        <left/>
        <right style="thin">
          <color theme="0" tint="-0.34998626667073579"/>
        </right>
        <top style="thin">
          <color theme="0" tint="-0.34998626667073579"/>
        </top>
        <bottom style="thin">
          <color theme="0" tint="-0.34998626667073579"/>
        </bottom>
      </border>
      <protection locked="1" hidden="0"/>
    </dxf>
    <dxf>
      <font>
        <strike val="0"/>
        <outline val="0"/>
        <shadow val="0"/>
        <u val="none"/>
        <vertAlign val="baseline"/>
        <sz val="11"/>
        <name val="ＭＳ Ｐゴシック"/>
        <scheme val="none"/>
      </font>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1"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left" vertical="center" textRotation="0" wrapText="1" indent="0" justifyLastLine="0" shrinkToFit="0" readingOrder="0"/>
      <border diagonalUp="1" diagonalDown="0" outline="0">
        <left style="thin">
          <color indexed="64"/>
        </left>
        <right style="thin">
          <color indexed="64"/>
        </right>
        <top style="thin">
          <color indexed="64"/>
        </top>
        <bottom style="thin">
          <color indexed="64"/>
        </bottom>
        <diagonal style="thin">
          <color indexed="64"/>
        </diagonal>
      </border>
      <protection locked="1" hidden="0"/>
    </dxf>
    <dxf>
      <font>
        <b val="0"/>
        <i val="0"/>
        <strike val="0"/>
        <condense val="0"/>
        <extend val="0"/>
        <outline val="0"/>
        <shadow val="0"/>
        <u val="none"/>
        <vertAlign val="baseline"/>
        <sz val="10"/>
        <color theme="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style="thin">
          <color indexed="64"/>
        </bottom>
      </border>
      <protection locked="1" hidden="0"/>
    </dxf>
    <dxf>
      <font>
        <b val="0"/>
        <i val="0"/>
        <strike val="0"/>
        <condense val="0"/>
        <extend val="0"/>
        <outline val="0"/>
        <shadow val="0"/>
        <u val="none"/>
        <vertAlign val="baseline"/>
        <sz val="10"/>
        <color theme="1"/>
        <name val="ＭＳ Ｐゴシック"/>
        <scheme val="none"/>
      </font>
      <fill>
        <patternFill patternType="solid">
          <fgColor indexed="64"/>
          <bgColor theme="4" tint="0.79998168889431442"/>
        </patternFill>
      </fill>
      <alignment vertical="center" textRotation="0" wrapText="1" indent="0" justifyLastLine="0" shrinkToFit="0" readingOrder="0"/>
      <protection locked="1" hidden="0"/>
    </dxf>
    <dxf>
      <font>
        <b val="0"/>
        <i val="0"/>
        <strike val="0"/>
        <condense val="0"/>
        <extend val="0"/>
        <outline val="0"/>
        <shadow val="0"/>
        <u val="none"/>
        <vertAlign val="baseline"/>
        <sz val="10"/>
        <color theme="1"/>
        <name val="ＭＳ Ｐ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style="thin">
          <color indexed="64"/>
        </bottom>
      </border>
      <protection locked="1" hidden="0"/>
    </dxf>
    <dxf>
      <font>
        <b val="0"/>
        <i val="0"/>
        <strike val="0"/>
        <condense val="0"/>
        <extend val="0"/>
        <outline val="0"/>
        <shadow val="0"/>
        <u val="none"/>
        <vertAlign val="baseline"/>
        <sz val="10"/>
        <color theme="1"/>
        <name val="ＭＳ Ｐゴシック"/>
        <scheme val="none"/>
      </font>
      <fill>
        <patternFill patternType="solid">
          <fgColor indexed="64"/>
          <bgColor theme="4" tint="0.79998168889431442"/>
        </patternFill>
      </fill>
      <alignment vertical="center" textRotation="0" wrapText="1" indent="0" justifyLastLine="0" shrinkToFit="0" readingOrder="0"/>
      <protection locked="1" hidden="0"/>
    </dxf>
    <dxf>
      <font>
        <b val="0"/>
        <i val="0"/>
        <strike val="0"/>
        <condense val="0"/>
        <extend val="0"/>
        <outline val="0"/>
        <shadow val="0"/>
        <u val="none"/>
        <vertAlign val="baseline"/>
        <sz val="10"/>
        <color theme="1"/>
        <name val="ＭＳ Ｐゴシック"/>
        <scheme val="none"/>
      </font>
      <numFmt numFmtId="6" formatCode="#,##0;[Red]\-#,##0"/>
      <fill>
        <patternFill patternType="solid">
          <fgColor indexed="64"/>
          <bgColor theme="0" tint="-0.14999847407452621"/>
        </patternFill>
      </fill>
      <alignment horizontal="right" vertical="center" textRotation="0" wrapText="1" indent="0" justifyLastLine="0" shrinkToFit="0" readingOrder="0"/>
      <border diagonalUp="0" diagonalDown="0" outline="0">
        <left/>
        <right/>
        <top/>
        <bottom style="thin">
          <color indexed="64"/>
        </bottom>
      </border>
      <protection locked="1" hidden="0"/>
    </dxf>
    <dxf>
      <font>
        <b val="0"/>
        <i val="0"/>
        <strike val="0"/>
        <condense val="0"/>
        <extend val="0"/>
        <outline val="0"/>
        <shadow val="0"/>
        <u val="none"/>
        <vertAlign val="baseline"/>
        <sz val="10"/>
        <color theme="1"/>
        <name val="ＭＳ Ｐゴシック"/>
        <scheme val="none"/>
      </font>
      <alignmen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theme="1"/>
        <name val="ＭＳ Ｐゴシック"/>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right"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theme="1"/>
        <name val="ＭＳ Ｐゴシック"/>
        <scheme val="none"/>
      </font>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theme="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theme="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theme="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top style="thin">
          <color auto="1"/>
        </top>
        <bottom style="thin">
          <color auto="1"/>
        </bottom>
      </border>
      <protection locked="1" hidden="0"/>
    </dxf>
    <dxf>
      <font>
        <b val="0"/>
        <i val="0"/>
        <strike val="0"/>
        <condense val="0"/>
        <extend val="0"/>
        <outline val="0"/>
        <shadow val="0"/>
        <u val="none"/>
        <vertAlign val="baseline"/>
        <sz val="10"/>
        <color theme="1"/>
        <name val="ＭＳ Ｐゴシック"/>
        <scheme val="none"/>
      </font>
      <numFmt numFmtId="200" formatCode="&quot;原ｶ&quot;\-General"/>
      <fill>
        <patternFill patternType="solid">
          <fgColor indexed="64"/>
          <bgColor theme="0" tint="-0.14999847407452621"/>
        </patternFill>
      </fill>
      <alignment horizontal="center" vertical="center" textRotation="0" wrapText="1" indent="0" justifyLastLine="0" shrinkToFit="0" readingOrder="0"/>
      <border diagonalDown="0" outline="0">
        <left style="thin">
          <color indexed="64"/>
        </left>
        <right/>
        <top/>
        <bottom/>
      </border>
      <protection locked="1" hidden="0"/>
    </dxf>
    <dxf>
      <font>
        <strike val="0"/>
        <outline val="0"/>
        <shadow val="0"/>
        <u val="none"/>
        <vertAlign val="baseline"/>
        <sz val="10"/>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sz val="10"/>
        <name val="ＭＳ Ｐゴシック"/>
        <scheme val="none"/>
      </font>
      <alignment horizontal="center" vertical="center" textRotation="0" wrapText="1" indent="0" justifyLastLine="0" shrinkToFit="0" readingOrder="0"/>
      <protection locked="1" hidden="0"/>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gray0625">
          <bgColor rgb="FFFFC000"/>
        </patternFill>
      </fill>
    </dxf>
    <dxf>
      <font>
        <strike val="0"/>
        <outline val="0"/>
        <shadow val="0"/>
        <u val="none"/>
        <vertAlign val="baseline"/>
        <sz val="11"/>
        <color theme="1"/>
        <name val="ＭＳ Ｐゴシック"/>
        <scheme val="minor"/>
      </font>
      <numFmt numFmtId="176" formatCode="0.0%"/>
      <fill>
        <patternFill>
          <fgColor indexed="64"/>
          <bgColor theme="4" tint="0.79998168889431442"/>
        </patternFill>
      </fill>
      <alignment horizontal="right" vertical="center" textRotation="0" wrapText="0" indent="0" justifyLastLine="0" shrinkToFit="0" readingOrder="0"/>
      <border diagonalUp="0" diagonalDown="0">
        <left style="thin">
          <color theme="1" tint="0.24994659260841701"/>
        </left>
        <right/>
        <top style="thin">
          <color theme="1" tint="0.24994659260841701"/>
        </top>
        <bottom style="thin">
          <color theme="1" tint="0.24994659260841701"/>
        </bottom>
      </border>
      <protection locked="1" hidden="1"/>
    </dxf>
    <dxf>
      <alignment horizontal="center" vertical="center" textRotation="0" wrapText="0" indent="0" justifyLastLine="0" shrinkToFit="0" readingOrder="0"/>
      <border diagonalUp="0" diagonalDown="0" outline="0">
        <left style="thin">
          <color theme="7" tint="0.39994506668294322"/>
        </left>
        <right style="thin">
          <color theme="7" tint="0.39994506668294322"/>
        </right>
        <top style="thin">
          <color theme="7" tint="0.39994506668294322"/>
        </top>
        <bottom/>
      </border>
    </dxf>
    <dxf>
      <font>
        <strike val="0"/>
        <outline val="0"/>
        <shadow val="0"/>
        <u val="none"/>
        <vertAlign val="baseline"/>
        <sz val="11"/>
        <color theme="1"/>
        <name val="ＭＳ Ｐゴシック"/>
        <scheme val="minor"/>
      </font>
      <alignment horizontal="right" vertical="center" textRotation="0" wrapText="0" indent="0" justifyLastLine="0" shrinkToFit="0" readingOrder="0"/>
      <border diagonalUp="0" diagonalDown="0" outline="0">
        <left style="thin">
          <color theme="1" tint="0.24994659260841701"/>
        </left>
        <right style="thin">
          <color theme="1" tint="0.24994659260841701"/>
        </right>
        <top style="thin">
          <color theme="1" tint="0.24994659260841701"/>
        </top>
        <bottom style="thin">
          <color theme="1" tint="0.24994659260841701"/>
        </bottom>
      </border>
      <protection locked="1" hidden="0"/>
    </dxf>
    <dxf>
      <alignment horizontal="center" vertical="center" textRotation="0" wrapText="0" indent="0" justifyLastLine="0" shrinkToFit="0" readingOrder="0"/>
      <border diagonalUp="0" diagonalDown="0" outline="0">
        <left style="thin">
          <color theme="7" tint="0.39994506668294322"/>
        </left>
        <right style="thin">
          <color theme="7" tint="0.39994506668294322"/>
        </right>
        <top style="thin">
          <color theme="7" tint="0.39994506668294322"/>
        </top>
        <bottom/>
      </border>
    </dxf>
    <dxf>
      <font>
        <strike val="0"/>
        <outline val="0"/>
        <shadow val="0"/>
        <u val="none"/>
        <vertAlign val="baseline"/>
        <sz val="11"/>
        <color theme="1"/>
        <name val="ＭＳ Ｐゴシック"/>
        <scheme val="minor"/>
      </font>
      <alignment horizontal="center" vertical="center" textRotation="0" wrapText="0" indent="0" justifyLastLine="0" shrinkToFit="0" readingOrder="0"/>
      <border diagonalUp="0" diagonalDown="0" outline="0">
        <left style="thin">
          <color theme="1" tint="0.24994659260841701"/>
        </left>
        <right style="thin">
          <color theme="1" tint="0.24994659260841701"/>
        </right>
        <top style="thin">
          <color theme="1" tint="0.24994659260841701"/>
        </top>
        <bottom style="thin">
          <color theme="1" tint="0.24994659260841701"/>
        </bottom>
      </border>
      <protection locked="1" hidden="0"/>
    </dxf>
    <dxf>
      <alignment horizontal="center" vertical="center" textRotation="0" wrapText="0" indent="0" justifyLastLine="0" shrinkToFit="0" readingOrder="0"/>
      <border diagonalUp="0" diagonalDown="0" outline="0">
        <left style="thin">
          <color theme="7" tint="0.39994506668294322"/>
        </left>
        <right style="thin">
          <color theme="7" tint="0.39994506668294322"/>
        </right>
        <top style="thin">
          <color theme="7" tint="0.39994506668294322"/>
        </top>
        <bottom/>
      </border>
    </dxf>
    <dxf>
      <font>
        <strike val="0"/>
        <outline val="0"/>
        <shadow val="0"/>
        <u val="none"/>
        <vertAlign val="baseline"/>
        <sz val="11"/>
        <color theme="1"/>
        <name val="ＭＳ Ｐゴシック"/>
        <scheme val="minor"/>
      </font>
      <alignment horizontal="center" vertical="center" textRotation="0" wrapText="0" indent="0" justifyLastLine="0" shrinkToFit="0" readingOrder="0"/>
      <border diagonalUp="0" diagonalDown="0" outline="0">
        <left style="thin">
          <color theme="1" tint="0.24994659260841701"/>
        </left>
        <right style="thin">
          <color theme="1" tint="0.24994659260841701"/>
        </right>
        <top style="thin">
          <color theme="1" tint="0.24994659260841701"/>
        </top>
        <bottom style="thin">
          <color theme="1" tint="0.24994659260841701"/>
        </bottom>
      </border>
      <protection locked="1" hidden="0"/>
    </dxf>
    <dxf>
      <alignment horizontal="center" vertical="center" textRotation="0" wrapText="0" indent="0" justifyLastLine="0" shrinkToFit="0" readingOrder="0"/>
      <border diagonalUp="0" diagonalDown="0" outline="0">
        <left style="thin">
          <color theme="7" tint="0.39994506668294322"/>
        </left>
        <right style="thin">
          <color theme="7" tint="0.39994506668294322"/>
        </right>
        <top style="thin">
          <color theme="7" tint="0.39994506668294322"/>
        </top>
        <bottom/>
      </border>
    </dxf>
    <dxf>
      <font>
        <strike val="0"/>
        <outline val="0"/>
        <shadow val="0"/>
        <u val="none"/>
        <vertAlign val="baseline"/>
        <sz val="11"/>
        <color theme="1"/>
        <name val="ＭＳ Ｐゴシック"/>
        <scheme val="minor"/>
      </font>
      <alignment horizontal="center" vertical="center" textRotation="0" wrapText="0" indent="0" justifyLastLine="0" shrinkToFit="0" readingOrder="0"/>
      <border diagonalUp="0" diagonalDown="0" outline="0">
        <left style="thin">
          <color theme="1" tint="0.24994659260841701"/>
        </left>
        <right style="thin">
          <color theme="1" tint="0.24994659260841701"/>
        </right>
        <top style="thin">
          <color theme="1" tint="0.24994659260841701"/>
        </top>
        <bottom style="thin">
          <color theme="1" tint="0.24994659260841701"/>
        </bottom>
      </border>
      <protection locked="1" hidden="0"/>
    </dxf>
    <dxf>
      <alignment horizontal="center" vertical="center" textRotation="0" wrapText="0" indent="0" justifyLastLine="0" shrinkToFit="0" readingOrder="0"/>
      <border diagonalUp="0" diagonalDown="0" outline="0">
        <left/>
        <right style="thin">
          <color theme="7" tint="0.39994506668294322"/>
        </right>
        <top style="thin">
          <color theme="7" tint="0.39994506668294322"/>
        </top>
        <bottom/>
      </border>
    </dxf>
    <dxf>
      <font>
        <strike val="0"/>
        <outline val="0"/>
        <shadow val="0"/>
        <u val="none"/>
        <vertAlign val="baseline"/>
        <sz val="11"/>
        <color theme="1"/>
        <name val="ＭＳ Ｐゴシック"/>
        <scheme val="minor"/>
      </font>
      <alignment horizontal="center" vertical="center" textRotation="0" wrapText="0" indent="0" justifyLastLine="0" shrinkToFit="0" readingOrder="0"/>
      <border diagonalUp="0" diagonalDown="0" outline="0">
        <left style="thin">
          <color theme="1" tint="0.24994659260841701"/>
        </left>
        <right style="thin">
          <color theme="1" tint="0.24994659260841701"/>
        </right>
        <top style="thin">
          <color theme="1" tint="0.24994659260841701"/>
        </top>
        <bottom style="thin">
          <color theme="1" tint="0.24994659260841701"/>
        </bottom>
      </border>
      <protection locked="1" hidden="0"/>
    </dxf>
    <dxf>
      <font>
        <b val="0"/>
        <strike val="0"/>
        <outline val="0"/>
        <shadow val="0"/>
        <u val="none"/>
        <vertAlign val="baseline"/>
        <sz val="11"/>
        <color theme="1"/>
        <name val="ＭＳ Ｐゴシック"/>
        <scheme val="minor"/>
      </font>
      <numFmt numFmtId="0" formatCode="General"/>
      <fill>
        <patternFill patternType="solid">
          <fgColor indexed="64"/>
          <bgColor theme="0" tint="-0.14999847407452621"/>
        </patternFill>
      </fill>
      <alignment horizontal="center" vertical="center" textRotation="0" wrapText="0" indent="0" justifyLastLine="0" shrinkToFit="0" readingOrder="0"/>
      <border diagonalUp="0" diagonalDown="0" outline="0">
        <left/>
        <right style="thin">
          <color theme="1" tint="0.24994659260841701"/>
        </right>
        <top style="thin">
          <color theme="1" tint="0.24994659260841701"/>
        </top>
        <bottom style="thin">
          <color theme="1" tint="0.24994659260841701"/>
        </bottom>
      </border>
      <protection locked="1" hidden="0"/>
    </dxf>
    <dxf>
      <border>
        <top style="thin">
          <color theme="1" tint="0.24994659260841701"/>
        </top>
      </border>
    </dxf>
    <dxf>
      <border diagonalUp="0" diagonalDown="0">
        <left style="thin">
          <color theme="1" tint="0.24994659260841701"/>
        </left>
        <right style="thin">
          <color theme="1" tint="0.24994659260841701"/>
        </right>
        <top style="thin">
          <color theme="1" tint="0.24994659260841701"/>
        </top>
        <bottom style="double">
          <color theme="1" tint="0.24994659260841701"/>
        </bottom>
      </border>
    </dxf>
    <dxf>
      <font>
        <strike val="0"/>
        <outline val="0"/>
        <shadow val="0"/>
        <u val="none"/>
        <vertAlign val="baseline"/>
        <sz val="11"/>
        <color theme="1"/>
        <name val="ＭＳ Ｐゴシック"/>
        <scheme val="minor"/>
      </font>
      <alignment horizontal="center" vertical="center" textRotation="0" wrapText="0" indent="0" justifyLastLine="0" shrinkToFit="0" readingOrder="0"/>
      <protection locked="1" hidden="0"/>
    </dxf>
    <dxf>
      <border>
        <bottom style="thin">
          <color theme="1" tint="0.24994659260841701"/>
        </bottom>
      </border>
    </dxf>
    <dxf>
      <font>
        <b val="0"/>
        <strike val="0"/>
        <outline val="0"/>
        <shadow val="0"/>
        <u val="none"/>
        <vertAlign val="baseline"/>
        <sz val="10"/>
        <color theme="1"/>
        <name val="ＭＳ Ｐゴシック"/>
        <scheme val="minor"/>
      </font>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theme="1" tint="0.24994659260841701"/>
        </left>
        <right style="thin">
          <color theme="1" tint="0.24994659260841701"/>
        </right>
        <top/>
        <bottom/>
      </border>
      <protection locked="1" hidden="0"/>
    </dxf>
    <dxf>
      <font>
        <strike val="0"/>
        <outline val="0"/>
        <shadow val="0"/>
        <u val="none"/>
        <vertAlign val="baseline"/>
        <sz val="11"/>
        <color theme="1"/>
        <name val="ＭＳ Ｐゴシック"/>
        <scheme val="minor"/>
      </font>
      <alignment horizontal="center" vertical="center" textRotation="0" wrapText="1" indent="0" justifyLastLine="0" shrinkToFit="0" readingOrder="0"/>
      <protection locked="0" hidden="0"/>
    </dxf>
    <dxf>
      <font>
        <strike val="0"/>
        <outline val="0"/>
        <shadow val="0"/>
        <u val="none"/>
        <vertAlign val="baseline"/>
        <sz val="11"/>
        <color theme="1"/>
        <name val="ＭＳ Ｐゴシック"/>
        <scheme val="minor"/>
      </font>
      <numFmt numFmtId="181" formatCode="#,##0&quot; 円&quot;;\-#,##0&quot; 円&quot;"/>
      <alignment horizontal="right" vertical="center" textRotation="0" wrapText="1" indent="0" justifyLastLine="0" shrinkToFit="0" readingOrder="0"/>
      <protection locked="0" hidden="0"/>
    </dxf>
    <dxf>
      <font>
        <strike val="0"/>
        <outline val="0"/>
        <shadow val="0"/>
        <u val="none"/>
        <vertAlign val="baseline"/>
        <sz val="11"/>
        <color theme="1"/>
        <name val="ＭＳ Ｐゴシック"/>
        <scheme val="minor"/>
      </font>
      <alignment horizontal="general" vertical="center" textRotation="0" wrapText="1" indent="0" justifyLastLine="0" shrinkToFit="0" readingOrder="0"/>
      <protection locked="0" hidden="0"/>
    </dxf>
    <dxf>
      <font>
        <strike val="0"/>
        <outline val="0"/>
        <shadow val="0"/>
        <u val="none"/>
        <vertAlign val="baseline"/>
        <sz val="11"/>
        <color theme="1"/>
        <name val="ＭＳ Ｐゴシック"/>
        <scheme val="minor"/>
      </font>
      <alignment horizontal="general" vertical="center" textRotation="0" wrapText="1" indent="0" justifyLastLine="0" shrinkToFit="0" readingOrder="0"/>
      <protection locked="0" hidden="0"/>
    </dxf>
    <dxf>
      <font>
        <strike val="0"/>
        <outline val="0"/>
        <shadow val="0"/>
        <u val="none"/>
        <vertAlign val="baseline"/>
        <sz val="11"/>
        <color theme="1"/>
        <name val="ＭＳ Ｐゴシック"/>
        <scheme val="minor"/>
      </font>
      <alignment horizontal="general" vertical="center" textRotation="0" wrapText="1" indent="0" justifyLastLine="0" shrinkToFit="0" readingOrder="0"/>
      <protection locked="0" hidden="0"/>
    </dxf>
    <dxf>
      <font>
        <strike val="0"/>
        <outline val="0"/>
        <shadow val="0"/>
        <u val="none"/>
        <vertAlign val="baseline"/>
        <sz val="11"/>
        <color theme="1"/>
        <name val="ＭＳ Ｐゴシック"/>
        <scheme val="minor"/>
      </font>
      <alignment horizontal="center" vertical="center" textRotation="0" wrapText="1" indent="0" justifyLastLine="0" shrinkToFit="0" readingOrder="0"/>
      <border diagonalUp="0" diagonalDown="0">
        <left style="thin">
          <color indexed="64"/>
        </left>
        <right/>
        <top style="thin">
          <color indexed="64"/>
        </top>
        <bottom style="thin">
          <color indexed="64"/>
        </bottom>
      </border>
      <protection locked="0" hidden="0"/>
    </dxf>
    <dxf>
      <font>
        <strike val="0"/>
        <outline val="0"/>
        <shadow val="0"/>
        <u val="none"/>
        <vertAlign val="baseline"/>
        <sz val="11"/>
        <color theme="1"/>
        <name val="ＭＳ Ｐゴシック"/>
        <scheme val="minor"/>
      </font>
      <alignment horizontal="center" vertical="center" textRotation="0" wrapText="1" indent="0" justifyLastLine="0" shrinkToFit="0" readingOrder="0"/>
      <protection locked="0" hidden="0"/>
    </dxf>
    <dxf>
      <font>
        <strike val="0"/>
        <outline val="0"/>
        <shadow val="0"/>
        <u val="none"/>
        <vertAlign val="baseline"/>
        <sz val="10"/>
        <color theme="1"/>
        <name val="ＭＳ Ｐゴシック"/>
        <scheme val="minor"/>
      </font>
      <fill>
        <patternFill patternType="solid">
          <fgColor indexed="64"/>
          <bgColor theme="0" tint="-0.14999847407452621"/>
        </patternFill>
      </fill>
      <alignment horizontal="center" vertical="center" textRotation="0" wrapText="0" indent="0" justifyLastLine="0" shrinkToFit="0" readingOrder="0"/>
      <protection locked="1" hidden="0"/>
    </dxf>
    <dxf>
      <font>
        <strike val="0"/>
        <outline val="0"/>
        <shadow val="0"/>
        <u val="none"/>
        <vertAlign val="baseline"/>
        <sz val="11"/>
        <color theme="1"/>
        <name val="ＭＳ Ｐゴシック"/>
        <scheme val="minor"/>
      </font>
      <alignment horizontal="center" vertical="center" textRotation="0" wrapText="1" indent="0" justifyLastLine="0" shrinkToFit="0" readingOrder="0"/>
      <protection locked="0" hidden="0"/>
    </dxf>
    <dxf>
      <font>
        <strike val="0"/>
        <outline val="0"/>
        <shadow val="0"/>
        <u val="none"/>
        <vertAlign val="baseline"/>
        <sz val="11"/>
        <color theme="1"/>
        <name val="ＭＳ Ｐゴシック"/>
        <scheme val="minor"/>
      </font>
      <numFmt numFmtId="181" formatCode="#,##0&quot; 円&quot;;\-#,##0&quot; 円&quot;"/>
      <alignment horizontal="right" vertical="center" textRotation="0" wrapText="1" indent="0" justifyLastLine="0" shrinkToFit="0" readingOrder="0"/>
      <protection locked="0" hidden="0"/>
    </dxf>
    <dxf>
      <font>
        <strike val="0"/>
        <outline val="0"/>
        <shadow val="0"/>
        <u val="none"/>
        <vertAlign val="baseline"/>
        <sz val="11"/>
        <color theme="1"/>
        <name val="ＭＳ Ｐゴシック"/>
        <scheme val="minor"/>
      </font>
      <alignment horizontal="general" vertical="center" textRotation="0" wrapText="1" indent="0" justifyLastLine="0" shrinkToFit="0" readingOrder="0"/>
      <protection locked="0" hidden="0"/>
    </dxf>
    <dxf>
      <font>
        <strike val="0"/>
        <outline val="0"/>
        <shadow val="0"/>
        <u val="none"/>
        <vertAlign val="baseline"/>
        <sz val="11"/>
        <color theme="1"/>
        <name val="ＭＳ Ｐゴシック"/>
        <scheme val="minor"/>
      </font>
      <alignment horizontal="general" vertical="center" textRotation="0" wrapText="1" indent="0" justifyLastLine="0" shrinkToFit="0" readingOrder="0"/>
      <protection locked="0" hidden="0"/>
    </dxf>
    <dxf>
      <font>
        <strike val="0"/>
        <outline val="0"/>
        <shadow val="0"/>
        <u val="none"/>
        <vertAlign val="baseline"/>
        <sz val="11"/>
        <color theme="1"/>
        <name val="ＭＳ Ｐゴシック"/>
        <scheme val="minor"/>
      </font>
      <alignment horizontal="general" vertical="center" textRotation="0" wrapText="1" indent="0" justifyLastLine="0" shrinkToFit="0" readingOrder="0"/>
      <protection locked="0" hidden="0"/>
    </dxf>
    <dxf>
      <font>
        <strike val="0"/>
        <outline val="0"/>
        <shadow val="0"/>
        <u val="none"/>
        <vertAlign val="baseline"/>
        <sz val="11"/>
        <color theme="1"/>
        <name val="ＭＳ Ｐゴシック"/>
        <scheme val="minor"/>
      </font>
      <alignment horizontal="center" vertical="center" textRotation="0" wrapText="1" indent="0" justifyLastLine="0" shrinkToFit="0" readingOrder="0"/>
      <border diagonalUp="0" diagonalDown="0">
        <left style="thin">
          <color indexed="64"/>
        </left>
        <right/>
        <top style="thin">
          <color indexed="64"/>
        </top>
        <bottom style="thin">
          <color indexed="64"/>
        </bottom>
      </border>
      <protection locked="0" hidden="0"/>
    </dxf>
    <dxf>
      <font>
        <strike val="0"/>
        <outline val="0"/>
        <shadow val="0"/>
        <u val="none"/>
        <vertAlign val="baseline"/>
        <sz val="11"/>
        <color theme="1"/>
        <name val="ＭＳ Ｐゴシック"/>
        <scheme val="minor"/>
      </font>
      <alignment horizontal="center" vertical="center" textRotation="0" wrapText="1" indent="0" justifyLastLine="0" shrinkToFit="0" readingOrder="0"/>
      <protection locked="0" hidden="0"/>
    </dxf>
    <dxf>
      <font>
        <strike val="0"/>
        <outline val="0"/>
        <shadow val="0"/>
        <u val="none"/>
        <vertAlign val="baseline"/>
        <sz val="10"/>
        <color theme="1"/>
        <name val="ＭＳ Ｐゴシック"/>
        <scheme val="minor"/>
      </font>
      <fill>
        <patternFill patternType="solid">
          <fgColor indexed="64"/>
          <bgColor theme="0" tint="-0.14999847407452621"/>
        </patternFill>
      </fill>
      <alignment horizontal="center" vertical="center" textRotation="0" wrapText="0" indent="0" justifyLastLine="0" shrinkToFit="0" readingOrder="0"/>
      <protection locked="1" hidden="0"/>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8" defaultTableStyle="テーブル スタイル 8" defaultPivotStyle="PivotStyleLight16">
    <tableStyle name="テーブル スタイル 1" pivot="0" count="0"/>
    <tableStyle name="テーブル スタイル 2" pivot="0" count="0"/>
    <tableStyle name="テーブル スタイル 3" pivot="0" count="2">
      <tableStyleElement type="headerRow" dxfId="295"/>
      <tableStyleElement type="firstColumn" dxfId="294"/>
    </tableStyle>
    <tableStyle name="テーブル スタイル 4" pivot="0" count="3">
      <tableStyleElement type="headerRow" dxfId="293"/>
      <tableStyleElement type="totalRow" dxfId="292"/>
      <tableStyleElement type="firstColumn" dxfId="291"/>
    </tableStyle>
    <tableStyle name="テーブル スタイル 5" pivot="0" count="3">
      <tableStyleElement type="headerRow" dxfId="290"/>
      <tableStyleElement type="totalRow" dxfId="289"/>
      <tableStyleElement type="firstColumn" dxfId="288"/>
    </tableStyle>
    <tableStyle name="テーブル スタイル 6" pivot="0" count="3">
      <tableStyleElement type="headerRow" dxfId="287"/>
      <tableStyleElement type="totalRow" dxfId="286"/>
      <tableStyleElement type="firstColumn" dxfId="285"/>
    </tableStyle>
    <tableStyle name="テーブル スタイル 7" pivot="0" count="3">
      <tableStyleElement type="headerRow" dxfId="284"/>
      <tableStyleElement type="totalRow" dxfId="283"/>
      <tableStyleElement type="firstColumn" dxfId="282"/>
    </tableStyle>
    <tableStyle name="テーブル スタイル 8" pivot="0" count="4">
      <tableStyleElement type="wholeTable" dxfId="281"/>
      <tableStyleElement type="headerRow" dxfId="280"/>
      <tableStyleElement type="totalRow" dxfId="279"/>
      <tableStyleElement type="firstColumn" dxfId="278"/>
    </tableStyle>
  </tableStyles>
  <colors>
    <mruColors>
      <color rgb="FFFFCCFF"/>
      <color rgb="FFFF99CC"/>
      <color rgb="FFFF99FF"/>
      <color rgb="FF00206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_rels/drawing7.xml.rels><?xml version="1.0" encoding="UTF-8" standalone="yes"?>
<Relationships xmlns="http://schemas.openxmlformats.org/package/2006/relationships"><Relationship Id="rId1" Type="http://schemas.openxmlformats.org/officeDocument/2006/relationships/hyperlink" Target="https://www.tokyo-kosha.or.jp/chizai/consultant/index.html" TargetMode="Externa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184150</xdr:colOff>
          <xdr:row>25</xdr:row>
          <xdr:rowOff>50800</xdr:rowOff>
        </xdr:from>
        <xdr:to>
          <xdr:col>25</xdr:col>
          <xdr:colOff>203200</xdr:colOff>
          <xdr:row>26</xdr:row>
          <xdr:rowOff>165100</xdr:rowOff>
        </xdr:to>
        <xdr:sp macro="" textlink="">
          <xdr:nvSpPr>
            <xdr:cNvPr id="16389" name="Check Box 5" hidden="1">
              <a:extLst>
                <a:ext uri="{63B3BB69-23CF-44E3-9099-C40C66FF867C}">
                  <a14:compatExt spid="_x0000_s16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32</xdr:col>
      <xdr:colOff>106429</xdr:colOff>
      <xdr:row>0</xdr:row>
      <xdr:rowOff>20930</xdr:rowOff>
    </xdr:from>
    <xdr:ext cx="3486404" cy="825867"/>
    <xdr:sp macro="" textlink="">
      <xdr:nvSpPr>
        <xdr:cNvPr id="9" name="正方形/長方形 8"/>
        <xdr:cNvSpPr/>
      </xdr:nvSpPr>
      <xdr:spPr>
        <a:xfrm>
          <a:off x="7094996" y="20930"/>
          <a:ext cx="3486404" cy="825867"/>
        </a:xfrm>
        <a:prstGeom prst="rect">
          <a:avLst/>
        </a:prstGeom>
        <a:solidFill>
          <a:sysClr val="window" lastClr="FFFFFF"/>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solidFill>
                <a:schemeClr val="dk1"/>
              </a:solidFill>
              <a:effectLst/>
              <a:latin typeface="+mn-lt"/>
              <a:ea typeface="+mn-ea"/>
              <a:cs typeface="+mn-cs"/>
            </a:rPr>
            <a:t>・様式の変更はしないでください。</a:t>
          </a:r>
          <a:endParaRPr kumimoji="1" lang="en-US" altLang="ja-JP"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a:solidFill>
                <a:schemeClr val="dk1"/>
              </a:solidFill>
              <a:effectLst/>
              <a:latin typeface="+mn-lt"/>
              <a:ea typeface="+mn-ea"/>
              <a:cs typeface="+mn-cs"/>
            </a:rPr>
            <a:t>・必要箇所は過不足なく記入してください。</a:t>
          </a:r>
          <a:endParaRPr lang="ja-JP" altLang="ja-JP" b="0">
            <a:effectLst/>
          </a:endParaRPr>
        </a:p>
        <a:p>
          <a:r>
            <a:rPr lang="ja-JP" altLang="ja-JP" sz="1100" b="0">
              <a:solidFill>
                <a:schemeClr val="dk1"/>
              </a:solidFill>
              <a:effectLst/>
              <a:latin typeface="+mn-lt"/>
              <a:ea typeface="+mn-ea"/>
              <a:cs typeface="+mn-cs"/>
            </a:rPr>
            <a:t>・青いセルは自動転記されますので直接記入不要です。</a:t>
          </a:r>
          <a:endParaRPr lang="ja-JP" altLang="ja-JP" b="0" u="none">
            <a:effectLst/>
          </a:endParaRPr>
        </a:p>
        <a:p>
          <a:r>
            <a:rPr kumimoji="1" lang="ja-JP" altLang="ja-JP" sz="1100" b="0" u="none">
              <a:solidFill>
                <a:schemeClr val="dk1"/>
              </a:solidFill>
              <a:effectLst/>
              <a:latin typeface="+mn-lt"/>
              <a:ea typeface="+mn-ea"/>
              <a:cs typeface="+mn-cs"/>
            </a:rPr>
            <a:t>・文字が</a:t>
          </a:r>
          <a:r>
            <a:rPr kumimoji="1" lang="ja-JP" altLang="en-US" sz="1100" b="0" u="none">
              <a:solidFill>
                <a:schemeClr val="dk1"/>
              </a:solidFill>
              <a:effectLst/>
              <a:latin typeface="+mn-lt"/>
              <a:ea typeface="+mn-ea"/>
              <a:cs typeface="+mn-cs"/>
            </a:rPr>
            <a:t>見えるよう、</a:t>
          </a:r>
          <a:r>
            <a:rPr kumimoji="1" lang="ja-JP" altLang="ja-JP" sz="1100" b="0" u="none">
              <a:solidFill>
                <a:schemeClr val="dk1"/>
              </a:solidFill>
              <a:effectLst/>
              <a:latin typeface="+mn-lt"/>
              <a:ea typeface="+mn-ea"/>
              <a:cs typeface="+mn-cs"/>
            </a:rPr>
            <a:t>行・列を調節してください</a:t>
          </a:r>
          <a:r>
            <a:rPr kumimoji="1" lang="ja-JP" altLang="en-US" sz="1100" b="0" u="none">
              <a:solidFill>
                <a:schemeClr val="dk1"/>
              </a:solidFill>
              <a:effectLst/>
              <a:latin typeface="+mn-lt"/>
              <a:ea typeface="+mn-ea"/>
              <a:cs typeface="+mn-cs"/>
            </a:rPr>
            <a:t>。</a:t>
          </a:r>
          <a:endParaRPr kumimoji="0" lang="en-US" altLang="ja-JP" sz="1100" b="0" u="none">
            <a:solidFill>
              <a:schemeClr val="dk1"/>
            </a:solidFill>
            <a:effectLst/>
            <a:latin typeface="+mn-lt"/>
            <a:ea typeface="+mn-ea"/>
            <a:cs typeface="+mn-cs"/>
          </a:endParaRP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12</xdr:col>
      <xdr:colOff>22412</xdr:colOff>
      <xdr:row>3</xdr:row>
      <xdr:rowOff>100850</xdr:rowOff>
    </xdr:from>
    <xdr:ext cx="4359086" cy="1009251"/>
    <xdr:sp macro="" textlink="">
      <xdr:nvSpPr>
        <xdr:cNvPr id="11" name="正方形/長方形 10"/>
        <xdr:cNvSpPr/>
      </xdr:nvSpPr>
      <xdr:spPr>
        <a:xfrm>
          <a:off x="7620000" y="672350"/>
          <a:ext cx="4359086" cy="1009251"/>
        </a:xfrm>
        <a:prstGeom prst="rect">
          <a:avLst/>
        </a:prstGeom>
        <a:solidFill>
          <a:sysClr val="window" lastClr="FFFFFF"/>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sng">
              <a:solidFill>
                <a:schemeClr val="tx1"/>
              </a:solidFill>
              <a:effectLst/>
              <a:latin typeface="ＭＳ Ｐゴシック" panose="020B0600070205080204" pitchFamily="50" charset="-128"/>
              <a:ea typeface="ＭＳ Ｐゴシック" panose="020B0600070205080204" pitchFamily="50" charset="-128"/>
              <a:cs typeface="+mn-cs"/>
            </a:rPr>
            <a:t>１件</a:t>
          </a:r>
          <a:r>
            <a:rPr kumimoji="1" lang="ja-JP" altLang="en-US"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あたりの単価が税抜</a:t>
          </a:r>
          <a:r>
            <a:rPr kumimoji="1" lang="en-US" altLang="ja-JP"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100</a:t>
          </a:r>
          <a:r>
            <a:rPr kumimoji="1" lang="ja-JP" altLang="en-US"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万円以上の購入品</a:t>
          </a:r>
          <a:r>
            <a:rPr kumimoji="1" lang="ja-JP" altLang="en-US" sz="1100" b="0" u="sng">
              <a:solidFill>
                <a:sysClr val="windowText" lastClr="000000"/>
              </a:solidFill>
              <a:effectLst/>
              <a:latin typeface="ＭＳ Ｐゴシック" panose="020B0600070205080204" pitchFamily="50" charset="-128"/>
              <a:ea typeface="ＭＳ Ｐゴシック" panose="020B0600070205080204" pitchFamily="50" charset="-128"/>
              <a:cs typeface="+mn-cs"/>
            </a:rPr>
            <a:t>の場合は、次ページ</a:t>
          </a:r>
          <a:endParaRPr kumimoji="1" lang="en-US" altLang="ja-JP" sz="1100" b="0" u="sng">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u="sng">
              <a:solidFill>
                <a:sysClr val="windowText" lastClr="000000"/>
              </a:solidFill>
              <a:effectLst/>
              <a:latin typeface="ＭＳ Ｐゴシック" panose="020B0600070205080204" pitchFamily="50" charset="-128"/>
              <a:ea typeface="ＭＳ Ｐゴシック" panose="020B0600070205080204" pitchFamily="50" charset="-128"/>
              <a:cs typeface="+mn-cs"/>
            </a:rPr>
            <a:t>の「</a:t>
          </a:r>
          <a:r>
            <a:rPr kumimoji="1" lang="ja-JP" altLang="en-US"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機械装置・工具器具購入計画書</a:t>
          </a:r>
          <a:r>
            <a:rPr kumimoji="1" lang="ja-JP" altLang="en-US" sz="1100" b="0" u="sng">
              <a:solidFill>
                <a:sysClr val="windowText" lastClr="000000"/>
              </a:solidFill>
              <a:effectLst/>
              <a:latin typeface="ＭＳ Ｐゴシック" panose="020B0600070205080204" pitchFamily="50" charset="-128"/>
              <a:ea typeface="ＭＳ Ｐゴシック" panose="020B0600070205080204" pitchFamily="50" charset="-128"/>
              <a:cs typeface="+mn-cs"/>
            </a:rPr>
            <a:t>」を記入してください。</a:t>
          </a:r>
          <a:endParaRPr kumimoji="1" lang="en-US" altLang="ja-JP" sz="1100" b="0" u="sng">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u="sng">
            <a:solidFill>
              <a:schemeClr val="tx1"/>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u="none">
              <a:solidFill>
                <a:schemeClr val="tx1"/>
              </a:solidFill>
              <a:effectLst/>
              <a:latin typeface="ＭＳ Ｐゴシック" panose="020B0600070205080204" pitchFamily="50" charset="-128"/>
              <a:ea typeface="ＭＳ Ｐゴシック" panose="020B0600070205080204" pitchFamily="50" charset="-128"/>
              <a:cs typeface="+mn-cs"/>
            </a:rPr>
            <a:t>また、</a:t>
          </a:r>
          <a:r>
            <a:rPr kumimoji="1" lang="ja-JP" altLang="ja-JP" sz="1100" b="1" u="sng">
              <a:solidFill>
                <a:schemeClr val="dk1"/>
              </a:solidFill>
              <a:effectLst/>
              <a:latin typeface="ＭＳ Ｐゴシック" panose="020B0600070205080204" pitchFamily="50" charset="-128"/>
              <a:ea typeface="ＭＳ Ｐゴシック" panose="020B0600070205080204" pitchFamily="50" charset="-128"/>
              <a:cs typeface="+mn-cs"/>
            </a:rPr>
            <a:t>１件あたりの単価が税抜</a:t>
          </a:r>
          <a:r>
            <a:rPr kumimoji="1" lang="en-US" altLang="ja-JP" sz="1100" b="1" u="sng">
              <a:solidFill>
                <a:schemeClr val="dk1"/>
              </a:solidFill>
              <a:effectLst/>
              <a:latin typeface="ＭＳ Ｐゴシック" panose="020B0600070205080204" pitchFamily="50" charset="-128"/>
              <a:ea typeface="ＭＳ Ｐゴシック" panose="020B0600070205080204" pitchFamily="50" charset="-128"/>
              <a:cs typeface="+mn-cs"/>
            </a:rPr>
            <a:t>100</a:t>
          </a:r>
          <a:r>
            <a:rPr kumimoji="1" lang="ja-JP" altLang="ja-JP" sz="1100" b="1" u="sng">
              <a:solidFill>
                <a:schemeClr val="dk1"/>
              </a:solidFill>
              <a:effectLst/>
              <a:latin typeface="ＭＳ Ｐゴシック" panose="020B0600070205080204" pitchFamily="50" charset="-128"/>
              <a:ea typeface="ＭＳ Ｐゴシック" panose="020B0600070205080204" pitchFamily="50" charset="-128"/>
              <a:cs typeface="+mn-cs"/>
            </a:rPr>
            <a:t>万円以上の購入品</a:t>
          </a:r>
          <a:r>
            <a:rPr kumimoji="1" lang="ja-JP" altLang="ja-JP" sz="1100" b="0" u="sng">
              <a:solidFill>
                <a:schemeClr val="dk1"/>
              </a:solidFill>
              <a:effectLst/>
              <a:latin typeface="ＭＳ Ｐゴシック" panose="020B0600070205080204" pitchFamily="50" charset="-128"/>
              <a:ea typeface="ＭＳ Ｐゴシック" panose="020B0600070205080204" pitchFamily="50" charset="-128"/>
              <a:cs typeface="+mn-cs"/>
            </a:rPr>
            <a:t>の場合は、</a:t>
          </a:r>
          <a:r>
            <a:rPr kumimoji="1" lang="ja-JP" altLang="en-US" sz="1100" b="0" u="sng">
              <a:solidFill>
                <a:schemeClr val="tx1"/>
              </a:solidFill>
              <a:effectLst/>
              <a:latin typeface="ＭＳ Ｐゴシック" panose="020B0600070205080204" pitchFamily="50" charset="-128"/>
              <a:ea typeface="ＭＳ Ｐゴシック" panose="020B0600070205080204" pitchFamily="50" charset="-128"/>
              <a:cs typeface="+mn-cs"/>
            </a:rPr>
            <a:t>併せて</a:t>
          </a:r>
          <a:r>
            <a:rPr kumimoji="1" lang="ja-JP" altLang="en-US" sz="1100" b="1" u="sng">
              <a:solidFill>
                <a:schemeClr val="tx1"/>
              </a:solidFill>
              <a:effectLst/>
              <a:latin typeface="ＭＳ Ｐゴシック" panose="020B0600070205080204" pitchFamily="50" charset="-128"/>
              <a:ea typeface="ＭＳ Ｐゴシック" panose="020B0600070205080204" pitchFamily="50" charset="-128"/>
              <a:cs typeface="+mn-cs"/>
            </a:rPr>
            <a:t>原則２者以上の見積書</a:t>
          </a:r>
          <a:r>
            <a:rPr kumimoji="1" lang="ja-JP" altLang="en-US" sz="1100" b="0" u="sng">
              <a:solidFill>
                <a:schemeClr val="dk1"/>
              </a:solidFill>
              <a:effectLst/>
              <a:latin typeface="ＭＳ Ｐゴシック" panose="020B0600070205080204" pitchFamily="50" charset="-128"/>
              <a:ea typeface="ＭＳ Ｐゴシック" panose="020B0600070205080204" pitchFamily="50" charset="-128"/>
              <a:cs typeface="+mn-cs"/>
            </a:rPr>
            <a:t>を</a:t>
          </a:r>
          <a:r>
            <a:rPr kumimoji="1" lang="ja-JP" altLang="ja-JP" sz="1100" b="0" u="sng">
              <a:solidFill>
                <a:schemeClr val="dk1"/>
              </a:solidFill>
              <a:effectLst/>
              <a:latin typeface="ＭＳ Ｐゴシック" panose="020B0600070205080204" pitchFamily="50" charset="-128"/>
              <a:ea typeface="ＭＳ Ｐゴシック" panose="020B0600070205080204" pitchFamily="50" charset="-128"/>
              <a:cs typeface="+mn-cs"/>
            </a:rPr>
            <a:t>提出</a:t>
          </a:r>
          <a:r>
            <a:rPr kumimoji="1" lang="ja-JP" altLang="en-US" sz="1100" b="0" u="sng">
              <a:solidFill>
                <a:schemeClr val="dk1"/>
              </a:solidFill>
              <a:effectLst/>
              <a:latin typeface="ＭＳ Ｐゴシック" panose="020B0600070205080204" pitchFamily="50" charset="-128"/>
              <a:ea typeface="ＭＳ Ｐゴシック" panose="020B0600070205080204" pitchFamily="50" charset="-128"/>
              <a:cs typeface="+mn-cs"/>
            </a:rPr>
            <a:t>してください</a:t>
          </a:r>
          <a:r>
            <a:rPr kumimoji="1" lang="ja-JP" altLang="ja-JP" sz="1100" b="0" u="sng">
              <a:solidFill>
                <a:schemeClr val="dk1"/>
              </a:solidFill>
              <a:effectLst/>
              <a:latin typeface="ＭＳ Ｐゴシック" panose="020B0600070205080204" pitchFamily="50" charset="-128"/>
              <a:ea typeface="ＭＳ Ｐゴシック" panose="020B0600070205080204" pitchFamily="50" charset="-128"/>
              <a:cs typeface="+mn-cs"/>
            </a:rPr>
            <a:t>。</a:t>
          </a:r>
          <a:endParaRPr lang="ja-JP" altLang="ja-JP" u="sng">
            <a:effectLst/>
            <a:latin typeface="ＭＳ Ｐゴシック" panose="020B0600070205080204" pitchFamily="50" charset="-128"/>
            <a:ea typeface="ＭＳ Ｐゴシック" panose="020B0600070205080204" pitchFamily="50" charset="-128"/>
          </a:endParaRP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9</xdr:col>
      <xdr:colOff>19915</xdr:colOff>
      <xdr:row>2</xdr:row>
      <xdr:rowOff>131262</xdr:rowOff>
    </xdr:from>
    <xdr:ext cx="6132641" cy="642484"/>
    <xdr:sp macro="" textlink="">
      <xdr:nvSpPr>
        <xdr:cNvPr id="5" name="正方形/長方形 4"/>
        <xdr:cNvSpPr/>
      </xdr:nvSpPr>
      <xdr:spPr>
        <a:xfrm>
          <a:off x="7561474" y="512262"/>
          <a:ext cx="6132641" cy="642484"/>
        </a:xfrm>
        <a:prstGeom prst="rect">
          <a:avLst/>
        </a:prstGeom>
        <a:solidFill>
          <a:sysClr val="window" lastClr="FFFFFF"/>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ＭＳ Ｐゴシック" panose="020B0600070205080204" pitchFamily="50" charset="-128"/>
              <a:ea typeface="ＭＳ Ｐゴシック" panose="020B0600070205080204" pitchFamily="50" charset="-128"/>
              <a:cs typeface="+mn-cs"/>
            </a:rPr>
            <a:t>全ての経費</a:t>
          </a:r>
          <a:r>
            <a:rPr kumimoji="1" lang="ja-JP" altLang="en-US" sz="1100" b="0" u="sng">
              <a:solidFill>
                <a:schemeClr val="tx1"/>
              </a:solidFill>
              <a:effectLst/>
              <a:latin typeface="ＭＳ Ｐゴシック" panose="020B0600070205080204" pitchFamily="50" charset="-128"/>
              <a:ea typeface="ＭＳ Ｐゴシック" panose="020B0600070205080204" pitchFamily="50" charset="-128"/>
              <a:cs typeface="+mn-cs"/>
            </a:rPr>
            <a:t>について、次</a:t>
          </a:r>
          <a:r>
            <a:rPr kumimoji="1" lang="ja-JP" altLang="en-US" sz="1100" b="0" u="sng">
              <a:solidFill>
                <a:sysClr val="windowText" lastClr="000000"/>
              </a:solidFill>
              <a:effectLst/>
              <a:latin typeface="ＭＳ Ｐゴシック" panose="020B0600070205080204" pitchFamily="50" charset="-128"/>
              <a:ea typeface="ＭＳ Ｐゴシック" panose="020B0600070205080204" pitchFamily="50" charset="-128"/>
              <a:cs typeface="+mn-cs"/>
            </a:rPr>
            <a:t>ページの「</a:t>
          </a:r>
          <a:r>
            <a:rPr kumimoji="1" lang="ja-JP" altLang="en-US"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委託計画書</a:t>
          </a:r>
          <a:r>
            <a:rPr kumimoji="1" lang="ja-JP" altLang="en-US" sz="1100" b="0" u="sng">
              <a:solidFill>
                <a:sysClr val="windowText" lastClr="000000"/>
              </a:solidFill>
              <a:effectLst/>
              <a:latin typeface="ＭＳ Ｐゴシック" panose="020B0600070205080204" pitchFamily="50" charset="-128"/>
              <a:ea typeface="ＭＳ Ｐゴシック" panose="020B0600070205080204" pitchFamily="50" charset="-128"/>
              <a:cs typeface="+mn-cs"/>
            </a:rPr>
            <a:t>」を記入してください。</a:t>
          </a:r>
          <a:endParaRPr kumimoji="1" lang="en-US" altLang="ja-JP" sz="1100" b="0" u="sng">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u="none">
            <a:solidFill>
              <a:schemeClr val="tx1"/>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u="none">
              <a:solidFill>
                <a:schemeClr val="tx1"/>
              </a:solidFill>
              <a:effectLst/>
              <a:latin typeface="ＭＳ Ｐゴシック" panose="020B0600070205080204" pitchFamily="50" charset="-128"/>
              <a:ea typeface="ＭＳ Ｐゴシック" panose="020B0600070205080204" pitchFamily="50" charset="-128"/>
              <a:cs typeface="+mn-cs"/>
            </a:rPr>
            <a:t>また、</a:t>
          </a:r>
          <a:r>
            <a:rPr kumimoji="1" lang="ja-JP" altLang="ja-JP" sz="1100" b="1" u="sng">
              <a:solidFill>
                <a:schemeClr val="dk1"/>
              </a:solidFill>
              <a:effectLst/>
              <a:latin typeface="ＭＳ Ｐゴシック" panose="020B0600070205080204" pitchFamily="50" charset="-128"/>
              <a:ea typeface="ＭＳ Ｐゴシック" panose="020B0600070205080204" pitchFamily="50" charset="-128"/>
              <a:cs typeface="+mn-cs"/>
            </a:rPr>
            <a:t>１件あたりの単価が税抜</a:t>
          </a:r>
          <a:r>
            <a:rPr kumimoji="1" lang="en-US" altLang="ja-JP" sz="1100" b="1" u="sng">
              <a:solidFill>
                <a:schemeClr val="dk1"/>
              </a:solidFill>
              <a:effectLst/>
              <a:latin typeface="ＭＳ Ｐゴシック" panose="020B0600070205080204" pitchFamily="50" charset="-128"/>
              <a:ea typeface="ＭＳ Ｐゴシック" panose="020B0600070205080204" pitchFamily="50" charset="-128"/>
              <a:cs typeface="+mn-cs"/>
            </a:rPr>
            <a:t>100</a:t>
          </a:r>
          <a:r>
            <a:rPr kumimoji="1" lang="ja-JP" altLang="ja-JP" sz="1100" b="1" u="sng">
              <a:solidFill>
                <a:schemeClr val="dk1"/>
              </a:solidFill>
              <a:effectLst/>
              <a:latin typeface="ＭＳ Ｐゴシック" panose="020B0600070205080204" pitchFamily="50" charset="-128"/>
              <a:ea typeface="ＭＳ Ｐゴシック" panose="020B0600070205080204" pitchFamily="50" charset="-128"/>
              <a:cs typeface="+mn-cs"/>
            </a:rPr>
            <a:t>万円以上</a:t>
          </a:r>
          <a:r>
            <a:rPr kumimoji="1" lang="ja-JP" altLang="ja-JP" sz="1100" b="0" u="sng">
              <a:solidFill>
                <a:schemeClr val="dk1"/>
              </a:solidFill>
              <a:effectLst/>
              <a:latin typeface="ＭＳ Ｐゴシック" panose="020B0600070205080204" pitchFamily="50" charset="-128"/>
              <a:ea typeface="ＭＳ Ｐゴシック" panose="020B0600070205080204" pitchFamily="50" charset="-128"/>
              <a:cs typeface="+mn-cs"/>
            </a:rPr>
            <a:t>の場合は、</a:t>
          </a:r>
          <a:r>
            <a:rPr kumimoji="1" lang="ja-JP" altLang="en-US" sz="1100" b="1" u="sng">
              <a:solidFill>
                <a:schemeClr val="tx1"/>
              </a:solidFill>
              <a:effectLst/>
              <a:latin typeface="ＭＳ Ｐゴシック" panose="020B0600070205080204" pitchFamily="50" charset="-128"/>
              <a:ea typeface="ＭＳ Ｐゴシック" panose="020B0600070205080204" pitchFamily="50" charset="-128"/>
              <a:cs typeface="+mn-cs"/>
            </a:rPr>
            <a:t>原則２者以上の見積書</a:t>
          </a:r>
          <a:r>
            <a:rPr kumimoji="1" lang="ja-JP" altLang="en-US" sz="1100" b="0" u="sng">
              <a:solidFill>
                <a:schemeClr val="dk1"/>
              </a:solidFill>
              <a:effectLst/>
              <a:latin typeface="ＭＳ Ｐゴシック" panose="020B0600070205080204" pitchFamily="50" charset="-128"/>
              <a:ea typeface="ＭＳ Ｐゴシック" panose="020B0600070205080204" pitchFamily="50" charset="-128"/>
              <a:cs typeface="+mn-cs"/>
            </a:rPr>
            <a:t>を</a:t>
          </a:r>
          <a:r>
            <a:rPr kumimoji="1" lang="ja-JP" altLang="ja-JP" sz="1100" b="0" u="sng">
              <a:solidFill>
                <a:schemeClr val="dk1"/>
              </a:solidFill>
              <a:effectLst/>
              <a:latin typeface="ＭＳ Ｐゴシック" panose="020B0600070205080204" pitchFamily="50" charset="-128"/>
              <a:ea typeface="ＭＳ Ｐゴシック" panose="020B0600070205080204" pitchFamily="50" charset="-128"/>
              <a:cs typeface="+mn-cs"/>
            </a:rPr>
            <a:t>提出</a:t>
          </a:r>
          <a:r>
            <a:rPr kumimoji="1" lang="ja-JP" altLang="en-US" sz="1100" b="0" u="sng">
              <a:solidFill>
                <a:schemeClr val="dk1"/>
              </a:solidFill>
              <a:effectLst/>
              <a:latin typeface="ＭＳ Ｐゴシック" panose="020B0600070205080204" pitchFamily="50" charset="-128"/>
              <a:ea typeface="ＭＳ Ｐゴシック" panose="020B0600070205080204" pitchFamily="50" charset="-128"/>
              <a:cs typeface="+mn-cs"/>
            </a:rPr>
            <a:t>してください</a:t>
          </a:r>
          <a:r>
            <a:rPr kumimoji="1" lang="ja-JP" altLang="ja-JP" sz="1100" b="0" u="sng">
              <a:solidFill>
                <a:schemeClr val="dk1"/>
              </a:solidFill>
              <a:effectLst/>
              <a:latin typeface="ＭＳ Ｐゴシック" panose="020B0600070205080204" pitchFamily="50" charset="-128"/>
              <a:ea typeface="ＭＳ Ｐゴシック" panose="020B0600070205080204" pitchFamily="50" charset="-128"/>
              <a:cs typeface="+mn-cs"/>
            </a:rPr>
            <a:t>。</a:t>
          </a:r>
          <a:endParaRPr lang="ja-JP" altLang="ja-JP" u="sng">
            <a:effectLst/>
            <a:latin typeface="ＭＳ Ｐゴシック" panose="020B0600070205080204" pitchFamily="50" charset="-128"/>
            <a:ea typeface="ＭＳ Ｐゴシック" panose="020B0600070205080204" pitchFamily="50" charset="-128"/>
          </a:endParaRP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12</xdr:col>
      <xdr:colOff>179294</xdr:colOff>
      <xdr:row>5</xdr:row>
      <xdr:rowOff>168088</xdr:rowOff>
    </xdr:from>
    <xdr:ext cx="4442242" cy="642484"/>
    <xdr:sp macro="" textlink="">
      <xdr:nvSpPr>
        <xdr:cNvPr id="2" name="正方形/長方形 1"/>
        <xdr:cNvSpPr/>
      </xdr:nvSpPr>
      <xdr:spPr>
        <a:xfrm>
          <a:off x="7104529" y="2756647"/>
          <a:ext cx="4442242" cy="642484"/>
        </a:xfrm>
        <a:prstGeom prst="rect">
          <a:avLst/>
        </a:prstGeom>
        <a:solidFill>
          <a:sysClr val="window" lastClr="FFFFFF"/>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ハードウェアの工程は対象となりません。</a:t>
          </a:r>
          <a:endParaRPr kumimoji="1" lang="en-US" altLang="ja-JP"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合計従事時間の上限は、１人につき１日８時間、年間１，８００時間です。</a:t>
          </a:r>
          <a:endParaRPr lang="ja-JP" altLang="ja-JP" u="sng">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9</xdr:col>
      <xdr:colOff>19915</xdr:colOff>
      <xdr:row>2</xdr:row>
      <xdr:rowOff>131262</xdr:rowOff>
    </xdr:from>
    <xdr:ext cx="6132063" cy="642484"/>
    <xdr:sp macro="" textlink="">
      <xdr:nvSpPr>
        <xdr:cNvPr id="5" name="正方形/長方形 4"/>
        <xdr:cNvSpPr/>
      </xdr:nvSpPr>
      <xdr:spPr>
        <a:xfrm>
          <a:off x="7561474" y="512262"/>
          <a:ext cx="6132063" cy="642484"/>
        </a:xfrm>
        <a:prstGeom prst="rect">
          <a:avLst/>
        </a:prstGeom>
        <a:solidFill>
          <a:sysClr val="window" lastClr="FFFFFF"/>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ＭＳ Ｐゴシック" panose="020B0600070205080204" pitchFamily="50" charset="-128"/>
              <a:ea typeface="ＭＳ Ｐゴシック" panose="020B0600070205080204" pitchFamily="50" charset="-128"/>
              <a:cs typeface="+mn-cs"/>
            </a:rPr>
            <a:t>全ての経費</a:t>
          </a:r>
          <a:r>
            <a:rPr kumimoji="1" lang="ja-JP" altLang="en-US" sz="1100" b="0" u="sng">
              <a:solidFill>
                <a:schemeClr val="tx1"/>
              </a:solidFill>
              <a:effectLst/>
              <a:latin typeface="ＭＳ Ｐゴシック" panose="020B0600070205080204" pitchFamily="50" charset="-128"/>
              <a:ea typeface="ＭＳ Ｐゴシック" panose="020B0600070205080204" pitchFamily="50" charset="-128"/>
              <a:cs typeface="+mn-cs"/>
            </a:rPr>
            <a:t>について、次ページの「</a:t>
          </a:r>
          <a:r>
            <a:rPr kumimoji="1" lang="en-US" altLang="ja-JP" sz="1100" b="1" u="sng">
              <a:solidFill>
                <a:schemeClr val="tx1"/>
              </a:solidFill>
              <a:effectLst/>
              <a:latin typeface="ＭＳ Ｐゴシック" panose="020B0600070205080204" pitchFamily="50" charset="-128"/>
              <a:ea typeface="ＭＳ Ｐゴシック" panose="020B0600070205080204" pitchFamily="50" charset="-128"/>
              <a:cs typeface="+mn-cs"/>
            </a:rPr>
            <a:t>(3) </a:t>
          </a:r>
          <a:r>
            <a:rPr kumimoji="1" lang="ja-JP" altLang="en-US" sz="1100" b="1" u="sng">
              <a:solidFill>
                <a:schemeClr val="tx1"/>
              </a:solidFill>
              <a:effectLst/>
              <a:latin typeface="ＭＳ Ｐゴシック" panose="020B0600070205080204" pitchFamily="50" charset="-128"/>
              <a:ea typeface="ＭＳ Ｐゴシック" panose="020B0600070205080204" pitchFamily="50" charset="-128"/>
              <a:cs typeface="+mn-cs"/>
            </a:rPr>
            <a:t>委託・外注計画書 ／ 専門家指導計画書</a:t>
          </a:r>
          <a:r>
            <a:rPr kumimoji="1" lang="ja-JP" altLang="en-US" sz="1100" b="0" u="sng">
              <a:solidFill>
                <a:schemeClr val="tx1"/>
              </a:solidFill>
              <a:effectLst/>
              <a:latin typeface="ＭＳ Ｐゴシック" panose="020B0600070205080204" pitchFamily="50" charset="-128"/>
              <a:ea typeface="ＭＳ Ｐゴシック" panose="020B0600070205080204" pitchFamily="50" charset="-128"/>
              <a:cs typeface="+mn-cs"/>
            </a:rPr>
            <a:t>」を記入してください。</a:t>
          </a:r>
          <a:endParaRPr kumimoji="1" lang="en-US" altLang="ja-JP" sz="1100" b="0" u="sng">
            <a:solidFill>
              <a:schemeClr val="tx1"/>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u="none">
            <a:solidFill>
              <a:schemeClr val="tx1"/>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u="none">
              <a:solidFill>
                <a:schemeClr val="tx1"/>
              </a:solidFill>
              <a:effectLst/>
              <a:latin typeface="ＭＳ Ｐゴシック" panose="020B0600070205080204" pitchFamily="50" charset="-128"/>
              <a:ea typeface="ＭＳ Ｐゴシック" panose="020B0600070205080204" pitchFamily="50" charset="-128"/>
              <a:cs typeface="+mn-cs"/>
            </a:rPr>
            <a:t>また、</a:t>
          </a:r>
          <a:r>
            <a:rPr kumimoji="1" lang="ja-JP" altLang="ja-JP" sz="1100" b="1" u="sng">
              <a:solidFill>
                <a:schemeClr val="dk1"/>
              </a:solidFill>
              <a:effectLst/>
              <a:latin typeface="ＭＳ Ｐゴシック" panose="020B0600070205080204" pitchFamily="50" charset="-128"/>
              <a:ea typeface="ＭＳ Ｐゴシック" panose="020B0600070205080204" pitchFamily="50" charset="-128"/>
              <a:cs typeface="+mn-cs"/>
            </a:rPr>
            <a:t>１件あたりの単価が税抜</a:t>
          </a:r>
          <a:r>
            <a:rPr kumimoji="1" lang="en-US" altLang="ja-JP" sz="1100" b="1" u="sng">
              <a:solidFill>
                <a:schemeClr val="dk1"/>
              </a:solidFill>
              <a:effectLst/>
              <a:latin typeface="ＭＳ Ｐゴシック" panose="020B0600070205080204" pitchFamily="50" charset="-128"/>
              <a:ea typeface="ＭＳ Ｐゴシック" panose="020B0600070205080204" pitchFamily="50" charset="-128"/>
              <a:cs typeface="+mn-cs"/>
            </a:rPr>
            <a:t>100</a:t>
          </a:r>
          <a:r>
            <a:rPr kumimoji="1" lang="ja-JP" altLang="ja-JP" sz="1100" b="1" u="sng">
              <a:solidFill>
                <a:schemeClr val="dk1"/>
              </a:solidFill>
              <a:effectLst/>
              <a:latin typeface="ＭＳ Ｐゴシック" panose="020B0600070205080204" pitchFamily="50" charset="-128"/>
              <a:ea typeface="ＭＳ Ｐゴシック" panose="020B0600070205080204" pitchFamily="50" charset="-128"/>
              <a:cs typeface="+mn-cs"/>
            </a:rPr>
            <a:t>万円以上</a:t>
          </a:r>
          <a:r>
            <a:rPr kumimoji="1" lang="ja-JP" altLang="ja-JP" sz="1100" b="0" u="sng">
              <a:solidFill>
                <a:schemeClr val="dk1"/>
              </a:solidFill>
              <a:effectLst/>
              <a:latin typeface="ＭＳ Ｐゴシック" panose="020B0600070205080204" pitchFamily="50" charset="-128"/>
              <a:ea typeface="ＭＳ Ｐゴシック" panose="020B0600070205080204" pitchFamily="50" charset="-128"/>
              <a:cs typeface="+mn-cs"/>
            </a:rPr>
            <a:t>の場合は、</a:t>
          </a:r>
          <a:r>
            <a:rPr kumimoji="1" lang="ja-JP" altLang="en-US" sz="1100" b="1" u="sng">
              <a:solidFill>
                <a:schemeClr val="tx1"/>
              </a:solidFill>
              <a:effectLst/>
              <a:latin typeface="ＭＳ Ｐゴシック" panose="020B0600070205080204" pitchFamily="50" charset="-128"/>
              <a:ea typeface="ＭＳ Ｐゴシック" panose="020B0600070205080204" pitchFamily="50" charset="-128"/>
              <a:cs typeface="+mn-cs"/>
            </a:rPr>
            <a:t>原則２者以上の見積書</a:t>
          </a:r>
          <a:r>
            <a:rPr kumimoji="1" lang="ja-JP" altLang="en-US" sz="1100" b="0" u="sng">
              <a:solidFill>
                <a:schemeClr val="dk1"/>
              </a:solidFill>
              <a:effectLst/>
              <a:latin typeface="ＭＳ Ｐゴシック" panose="020B0600070205080204" pitchFamily="50" charset="-128"/>
              <a:ea typeface="ＭＳ Ｐゴシック" panose="020B0600070205080204" pitchFamily="50" charset="-128"/>
              <a:cs typeface="+mn-cs"/>
            </a:rPr>
            <a:t>を</a:t>
          </a:r>
          <a:r>
            <a:rPr kumimoji="1" lang="ja-JP" altLang="ja-JP" sz="1100" b="0" u="sng">
              <a:solidFill>
                <a:schemeClr val="dk1"/>
              </a:solidFill>
              <a:effectLst/>
              <a:latin typeface="ＭＳ Ｐゴシック" panose="020B0600070205080204" pitchFamily="50" charset="-128"/>
              <a:ea typeface="ＭＳ Ｐゴシック" panose="020B0600070205080204" pitchFamily="50" charset="-128"/>
              <a:cs typeface="+mn-cs"/>
            </a:rPr>
            <a:t>提出</a:t>
          </a:r>
          <a:r>
            <a:rPr kumimoji="1" lang="ja-JP" altLang="en-US" sz="1100" b="0" u="sng">
              <a:solidFill>
                <a:schemeClr val="dk1"/>
              </a:solidFill>
              <a:effectLst/>
              <a:latin typeface="ＭＳ Ｐゴシック" panose="020B0600070205080204" pitchFamily="50" charset="-128"/>
              <a:ea typeface="ＭＳ Ｐゴシック" panose="020B0600070205080204" pitchFamily="50" charset="-128"/>
              <a:cs typeface="+mn-cs"/>
            </a:rPr>
            <a:t>してください</a:t>
          </a:r>
          <a:r>
            <a:rPr kumimoji="1" lang="ja-JP" altLang="ja-JP" sz="1100" b="0" u="sng">
              <a:solidFill>
                <a:schemeClr val="dk1"/>
              </a:solidFill>
              <a:effectLst/>
              <a:latin typeface="ＭＳ Ｐゴシック" panose="020B0600070205080204" pitchFamily="50" charset="-128"/>
              <a:ea typeface="ＭＳ Ｐゴシック" panose="020B0600070205080204" pitchFamily="50" charset="-128"/>
              <a:cs typeface="+mn-cs"/>
            </a:rPr>
            <a:t>。</a:t>
          </a:r>
          <a:endParaRPr lang="ja-JP" altLang="ja-JP" u="sng">
            <a:effectLst/>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19915</xdr:colOff>
      <xdr:row>2</xdr:row>
      <xdr:rowOff>131262</xdr:rowOff>
    </xdr:from>
    <xdr:ext cx="6132641" cy="642484"/>
    <xdr:sp macro="" textlink="">
      <xdr:nvSpPr>
        <xdr:cNvPr id="3" name="正方形/長方形 2"/>
        <xdr:cNvSpPr/>
      </xdr:nvSpPr>
      <xdr:spPr>
        <a:xfrm>
          <a:off x="7582765" y="512262"/>
          <a:ext cx="6132641" cy="642484"/>
        </a:xfrm>
        <a:prstGeom prst="rect">
          <a:avLst/>
        </a:prstGeom>
        <a:solidFill>
          <a:sysClr val="window" lastClr="FFFFFF"/>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ＭＳ Ｐゴシック" panose="020B0600070205080204" pitchFamily="50" charset="-128"/>
              <a:ea typeface="ＭＳ Ｐゴシック" panose="020B0600070205080204" pitchFamily="50" charset="-128"/>
              <a:cs typeface="+mn-cs"/>
            </a:rPr>
            <a:t>全ての経費</a:t>
          </a:r>
          <a:r>
            <a:rPr kumimoji="1" lang="ja-JP" altLang="en-US" sz="1100" b="0" u="sng">
              <a:solidFill>
                <a:schemeClr val="tx1"/>
              </a:solidFill>
              <a:effectLst/>
              <a:latin typeface="ＭＳ Ｐゴシック" panose="020B0600070205080204" pitchFamily="50" charset="-128"/>
              <a:ea typeface="ＭＳ Ｐゴシック" panose="020B0600070205080204" pitchFamily="50" charset="-128"/>
              <a:cs typeface="+mn-cs"/>
            </a:rPr>
            <a:t>について、次</a:t>
          </a:r>
          <a:r>
            <a:rPr kumimoji="1" lang="ja-JP" altLang="en-US" sz="1100" b="0" u="sng">
              <a:solidFill>
                <a:sysClr val="windowText" lastClr="000000"/>
              </a:solidFill>
              <a:effectLst/>
              <a:latin typeface="ＭＳ Ｐゴシック" panose="020B0600070205080204" pitchFamily="50" charset="-128"/>
              <a:ea typeface="ＭＳ Ｐゴシック" panose="020B0600070205080204" pitchFamily="50" charset="-128"/>
              <a:cs typeface="+mn-cs"/>
            </a:rPr>
            <a:t>ページの「</a:t>
          </a:r>
          <a:r>
            <a:rPr kumimoji="1" lang="ja-JP" altLang="en-US"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委託計画書</a:t>
          </a:r>
          <a:r>
            <a:rPr kumimoji="1" lang="ja-JP" altLang="en-US" sz="1100" b="0" u="sng">
              <a:solidFill>
                <a:sysClr val="windowText" lastClr="000000"/>
              </a:solidFill>
              <a:effectLst/>
              <a:latin typeface="ＭＳ Ｐゴシック" panose="020B0600070205080204" pitchFamily="50" charset="-128"/>
              <a:ea typeface="ＭＳ Ｐゴシック" panose="020B0600070205080204" pitchFamily="50" charset="-128"/>
              <a:cs typeface="+mn-cs"/>
            </a:rPr>
            <a:t>」を記入してください。</a:t>
          </a:r>
          <a:endParaRPr kumimoji="1" lang="en-US" altLang="ja-JP" sz="1100" b="0" u="sng">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u="none">
            <a:solidFill>
              <a:schemeClr val="tx1"/>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u="none">
              <a:solidFill>
                <a:schemeClr val="tx1"/>
              </a:solidFill>
              <a:effectLst/>
              <a:latin typeface="ＭＳ Ｐゴシック" panose="020B0600070205080204" pitchFamily="50" charset="-128"/>
              <a:ea typeface="ＭＳ Ｐゴシック" panose="020B0600070205080204" pitchFamily="50" charset="-128"/>
              <a:cs typeface="+mn-cs"/>
            </a:rPr>
            <a:t>また、</a:t>
          </a:r>
          <a:r>
            <a:rPr kumimoji="1" lang="ja-JP" altLang="ja-JP" sz="1100" b="1" u="sng">
              <a:solidFill>
                <a:schemeClr val="dk1"/>
              </a:solidFill>
              <a:effectLst/>
              <a:latin typeface="ＭＳ Ｐゴシック" panose="020B0600070205080204" pitchFamily="50" charset="-128"/>
              <a:ea typeface="ＭＳ Ｐゴシック" panose="020B0600070205080204" pitchFamily="50" charset="-128"/>
              <a:cs typeface="+mn-cs"/>
            </a:rPr>
            <a:t>１件あたりの単価が税抜</a:t>
          </a:r>
          <a:r>
            <a:rPr kumimoji="1" lang="en-US" altLang="ja-JP" sz="1100" b="1" u="sng">
              <a:solidFill>
                <a:schemeClr val="dk1"/>
              </a:solidFill>
              <a:effectLst/>
              <a:latin typeface="ＭＳ Ｐゴシック" panose="020B0600070205080204" pitchFamily="50" charset="-128"/>
              <a:ea typeface="ＭＳ Ｐゴシック" panose="020B0600070205080204" pitchFamily="50" charset="-128"/>
              <a:cs typeface="+mn-cs"/>
            </a:rPr>
            <a:t>100</a:t>
          </a:r>
          <a:r>
            <a:rPr kumimoji="1" lang="ja-JP" altLang="ja-JP" sz="1100" b="1" u="sng">
              <a:solidFill>
                <a:schemeClr val="dk1"/>
              </a:solidFill>
              <a:effectLst/>
              <a:latin typeface="ＭＳ Ｐゴシック" panose="020B0600070205080204" pitchFamily="50" charset="-128"/>
              <a:ea typeface="ＭＳ Ｐゴシック" panose="020B0600070205080204" pitchFamily="50" charset="-128"/>
              <a:cs typeface="+mn-cs"/>
            </a:rPr>
            <a:t>万円以上</a:t>
          </a:r>
          <a:r>
            <a:rPr kumimoji="1" lang="ja-JP" altLang="ja-JP" sz="1100" b="0" u="sng">
              <a:solidFill>
                <a:schemeClr val="dk1"/>
              </a:solidFill>
              <a:effectLst/>
              <a:latin typeface="ＭＳ Ｐゴシック" panose="020B0600070205080204" pitchFamily="50" charset="-128"/>
              <a:ea typeface="ＭＳ Ｐゴシック" panose="020B0600070205080204" pitchFamily="50" charset="-128"/>
              <a:cs typeface="+mn-cs"/>
            </a:rPr>
            <a:t>の場合は、</a:t>
          </a:r>
          <a:r>
            <a:rPr kumimoji="1" lang="ja-JP" altLang="en-US" sz="1100" b="1" u="sng">
              <a:solidFill>
                <a:schemeClr val="tx1"/>
              </a:solidFill>
              <a:effectLst/>
              <a:latin typeface="ＭＳ Ｐゴシック" panose="020B0600070205080204" pitchFamily="50" charset="-128"/>
              <a:ea typeface="ＭＳ Ｐゴシック" panose="020B0600070205080204" pitchFamily="50" charset="-128"/>
              <a:cs typeface="+mn-cs"/>
            </a:rPr>
            <a:t>原則２者以上の見積書</a:t>
          </a:r>
          <a:r>
            <a:rPr kumimoji="1" lang="ja-JP" altLang="en-US" sz="1100" b="0" u="sng">
              <a:solidFill>
                <a:schemeClr val="dk1"/>
              </a:solidFill>
              <a:effectLst/>
              <a:latin typeface="ＭＳ Ｐゴシック" panose="020B0600070205080204" pitchFamily="50" charset="-128"/>
              <a:ea typeface="ＭＳ Ｐゴシック" panose="020B0600070205080204" pitchFamily="50" charset="-128"/>
              <a:cs typeface="+mn-cs"/>
            </a:rPr>
            <a:t>を</a:t>
          </a:r>
          <a:r>
            <a:rPr kumimoji="1" lang="ja-JP" altLang="ja-JP" sz="1100" b="0" u="sng">
              <a:solidFill>
                <a:schemeClr val="dk1"/>
              </a:solidFill>
              <a:effectLst/>
              <a:latin typeface="ＭＳ Ｐゴシック" panose="020B0600070205080204" pitchFamily="50" charset="-128"/>
              <a:ea typeface="ＭＳ Ｐゴシック" panose="020B0600070205080204" pitchFamily="50" charset="-128"/>
              <a:cs typeface="+mn-cs"/>
            </a:rPr>
            <a:t>提出</a:t>
          </a:r>
          <a:r>
            <a:rPr kumimoji="1" lang="ja-JP" altLang="en-US" sz="1100" b="0" u="sng">
              <a:solidFill>
                <a:schemeClr val="dk1"/>
              </a:solidFill>
              <a:effectLst/>
              <a:latin typeface="ＭＳ Ｐゴシック" panose="020B0600070205080204" pitchFamily="50" charset="-128"/>
              <a:ea typeface="ＭＳ Ｐゴシック" panose="020B0600070205080204" pitchFamily="50" charset="-128"/>
              <a:cs typeface="+mn-cs"/>
            </a:rPr>
            <a:t>してください</a:t>
          </a:r>
          <a:r>
            <a:rPr kumimoji="1" lang="ja-JP" altLang="ja-JP" sz="1100" b="0" u="sng">
              <a:solidFill>
                <a:schemeClr val="dk1"/>
              </a:solidFill>
              <a:effectLst/>
              <a:latin typeface="ＭＳ Ｐゴシック" panose="020B0600070205080204" pitchFamily="50" charset="-128"/>
              <a:ea typeface="ＭＳ Ｐゴシック" panose="020B0600070205080204" pitchFamily="50" charset="-128"/>
              <a:cs typeface="+mn-cs"/>
            </a:rPr>
            <a:t>。</a:t>
          </a:r>
          <a:endParaRPr lang="ja-JP" altLang="ja-JP" u="sng">
            <a:effectLst/>
            <a:latin typeface="ＭＳ Ｐゴシック" panose="020B0600070205080204" pitchFamily="50" charset="-128"/>
            <a:ea typeface="ＭＳ Ｐゴシック" panose="020B0600070205080204" pitchFamily="50" charset="-128"/>
          </a:endParaRPr>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12</xdr:col>
      <xdr:colOff>179294</xdr:colOff>
      <xdr:row>7</xdr:row>
      <xdr:rowOff>168088</xdr:rowOff>
    </xdr:from>
    <xdr:ext cx="4442242" cy="642484"/>
    <xdr:sp macro="" textlink="">
      <xdr:nvSpPr>
        <xdr:cNvPr id="2" name="正方形/長方形 1"/>
        <xdr:cNvSpPr/>
      </xdr:nvSpPr>
      <xdr:spPr>
        <a:xfrm>
          <a:off x="7075394" y="2758888"/>
          <a:ext cx="4442242" cy="642484"/>
        </a:xfrm>
        <a:prstGeom prst="rect">
          <a:avLst/>
        </a:prstGeom>
        <a:solidFill>
          <a:sysClr val="window" lastClr="FFFFFF"/>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ハードウェアの工程は対象となりません。</a:t>
          </a:r>
          <a:endParaRPr kumimoji="1" lang="en-US" altLang="ja-JP"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合計従事時間の上限は、１人につき１日８時間、年間１，８００時間です。</a:t>
          </a:r>
          <a:endParaRPr lang="ja-JP" altLang="ja-JP" u="sng">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11</xdr:col>
      <xdr:colOff>76200</xdr:colOff>
      <xdr:row>0</xdr:row>
      <xdr:rowOff>28576</xdr:rowOff>
    </xdr:from>
    <xdr:ext cx="4598375" cy="742949"/>
    <xdr:sp macro="" textlink="">
      <xdr:nvSpPr>
        <xdr:cNvPr id="2" name="正方形/長方形 1"/>
        <xdr:cNvSpPr/>
      </xdr:nvSpPr>
      <xdr:spPr>
        <a:xfrm>
          <a:off x="7077075" y="28576"/>
          <a:ext cx="4598375" cy="742949"/>
        </a:xfrm>
        <a:prstGeom prst="rect">
          <a:avLst/>
        </a:prstGeom>
        <a:solidFill>
          <a:sysClr val="window" lastClr="FFFFFF"/>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effectLst/>
              <a:latin typeface="ＭＳ Ｐゴシック" panose="020B0600070205080204" pitchFamily="50" charset="-128"/>
              <a:ea typeface="ＭＳ Ｐゴシック" panose="020B0600070205080204" pitchFamily="50" charset="-128"/>
              <a:cs typeface="+mn-cs"/>
            </a:rPr>
            <a:t>オンライン展示会に関する出展小間料の助成上限額は</a:t>
          </a:r>
          <a:r>
            <a:rPr kumimoji="1" lang="en-US" altLang="ja-JP" sz="1100" b="1" u="none">
              <a:solidFill>
                <a:sysClr val="windowText" lastClr="000000"/>
              </a:solidFill>
              <a:effectLst/>
              <a:latin typeface="ＭＳ Ｐゴシック" panose="020B0600070205080204" pitchFamily="50" charset="-128"/>
              <a:ea typeface="ＭＳ Ｐゴシック" panose="020B0600070205080204" pitchFamily="50" charset="-128"/>
              <a:cs typeface="+mn-cs"/>
            </a:rPr>
            <a:t>20</a:t>
          </a:r>
          <a:r>
            <a:rPr kumimoji="1" lang="ja-JP" altLang="en-US" sz="1100" b="1" u="none">
              <a:solidFill>
                <a:sysClr val="windowText" lastClr="000000"/>
              </a:solidFill>
              <a:effectLst/>
              <a:latin typeface="ＭＳ Ｐゴシック" panose="020B0600070205080204" pitchFamily="50" charset="-128"/>
              <a:ea typeface="ＭＳ Ｐゴシック" panose="020B0600070205080204" pitchFamily="50" charset="-128"/>
              <a:cs typeface="+mn-cs"/>
            </a:rPr>
            <a:t>万円です。</a:t>
          </a:r>
          <a:endParaRPr kumimoji="1" lang="en-US" altLang="ja-JP" sz="1100" b="1" u="none">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rPr>
            <a:t>　オンライン展示会</a:t>
          </a:r>
          <a:r>
            <a:rPr kumimoji="1" lang="ja-JP" altLang="en-US"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全体で「助成対象経費（税抜）（</a:t>
          </a:r>
          <a:r>
            <a:rPr kumimoji="1" lang="en-US" altLang="ja-JP"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A</a:t>
          </a:r>
          <a:r>
            <a:rPr kumimoji="1" lang="ja-JP" altLang="en-US"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en-US" altLang="ja-JP"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ja-JP" altLang="en-US"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en-US" altLang="ja-JP"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B</a:t>
          </a:r>
          <a:r>
            <a:rPr kumimoji="1" lang="ja-JP" altLang="en-US"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）」が</a:t>
          </a:r>
          <a:endParaRPr kumimoji="1" lang="en-US" altLang="ja-JP"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kumimoji="1" lang="en-US" altLang="ja-JP"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40</a:t>
          </a:r>
          <a:r>
            <a:rPr kumimoji="1" lang="ja-JP" altLang="en-US"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万円以内</a:t>
          </a:r>
          <a:r>
            <a:rPr kumimoji="1" lang="ja-JP" altLang="en-US"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rPr>
            <a:t>になるよう、下の表であらかじめ調整してください</a:t>
          </a:r>
          <a:endParaRPr kumimoji="1" lang="en-US" altLang="ja-JP"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11</xdr:col>
      <xdr:colOff>76200</xdr:colOff>
      <xdr:row>10</xdr:row>
      <xdr:rowOff>133351</xdr:rowOff>
    </xdr:from>
    <xdr:ext cx="4191000" cy="1238250"/>
    <xdr:sp macro="" textlink="">
      <xdr:nvSpPr>
        <xdr:cNvPr id="4" name="正方形/長方形 3"/>
        <xdr:cNvSpPr/>
      </xdr:nvSpPr>
      <xdr:spPr>
        <a:xfrm>
          <a:off x="7077075" y="2857501"/>
          <a:ext cx="4191000" cy="1238250"/>
        </a:xfrm>
        <a:prstGeom prst="rect">
          <a:avLst/>
        </a:prstGeom>
        <a:solidFill>
          <a:sysClr val="window" lastClr="FFFFFF"/>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effectLst/>
              <a:latin typeface="ＭＳ Ｐゴシック" panose="020B0600070205080204" pitchFamily="50" charset="-128"/>
              <a:ea typeface="ＭＳ Ｐゴシック" panose="020B0600070205080204" pitchFamily="50" charset="-128"/>
              <a:cs typeface="+mn-cs"/>
            </a:rPr>
            <a:t>印刷物製作費の助成上限額は</a:t>
          </a:r>
          <a:r>
            <a:rPr kumimoji="1" lang="en-US" altLang="ja-JP" sz="1100" b="1" u="none">
              <a:solidFill>
                <a:sysClr val="windowText" lastClr="000000"/>
              </a:solidFill>
              <a:effectLst/>
              <a:latin typeface="ＭＳ Ｐゴシック" panose="020B0600070205080204" pitchFamily="50" charset="-128"/>
              <a:ea typeface="ＭＳ Ｐゴシック" panose="020B0600070205080204" pitchFamily="50" charset="-128"/>
              <a:cs typeface="+mn-cs"/>
            </a:rPr>
            <a:t>40</a:t>
          </a:r>
          <a:r>
            <a:rPr kumimoji="1" lang="ja-JP" altLang="en-US" sz="1100" b="1" u="none">
              <a:solidFill>
                <a:sysClr val="windowText" lastClr="000000"/>
              </a:solidFill>
              <a:effectLst/>
              <a:latin typeface="ＭＳ Ｐゴシック" panose="020B0600070205080204" pitchFamily="50" charset="-128"/>
              <a:ea typeface="ＭＳ Ｐゴシック" panose="020B0600070205080204" pitchFamily="50" charset="-128"/>
              <a:cs typeface="+mn-cs"/>
            </a:rPr>
            <a:t>万円です。</a:t>
          </a:r>
          <a:endParaRPr kumimoji="1" lang="en-US" altLang="ja-JP" sz="1100" b="1" u="none">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u="none">
              <a:solidFill>
                <a:sysClr val="windowText" lastClr="000000"/>
              </a:solidFill>
              <a:effectLst/>
              <a:latin typeface="ＭＳ Ｐゴシック" panose="020B0600070205080204" pitchFamily="50" charset="-128"/>
              <a:ea typeface="ＭＳ Ｐゴシック" panose="020B0600070205080204" pitchFamily="50" charset="-128"/>
              <a:cs typeface="+mn-cs"/>
            </a:rPr>
            <a:t>PR</a:t>
          </a:r>
          <a:r>
            <a:rPr kumimoji="1" lang="ja-JP" altLang="en-US" sz="1100" b="1" u="none">
              <a:solidFill>
                <a:sysClr val="windowText" lastClr="000000"/>
              </a:solidFill>
              <a:effectLst/>
              <a:latin typeface="ＭＳ Ｐゴシック" panose="020B0600070205080204" pitchFamily="50" charset="-128"/>
              <a:ea typeface="ＭＳ Ｐゴシック" panose="020B0600070205080204" pitchFamily="50" charset="-128"/>
              <a:cs typeface="+mn-cs"/>
            </a:rPr>
            <a:t>映像制作費の助成上限額は</a:t>
          </a:r>
          <a:r>
            <a:rPr kumimoji="1" lang="en-US" altLang="ja-JP" sz="1100" b="1" u="none">
              <a:solidFill>
                <a:sysClr val="windowText" lastClr="000000"/>
              </a:solidFill>
              <a:effectLst/>
              <a:latin typeface="ＭＳ Ｐゴシック" panose="020B0600070205080204" pitchFamily="50" charset="-128"/>
              <a:ea typeface="ＭＳ Ｐゴシック" panose="020B0600070205080204" pitchFamily="50" charset="-128"/>
              <a:cs typeface="+mn-cs"/>
            </a:rPr>
            <a:t>30</a:t>
          </a:r>
          <a:r>
            <a:rPr kumimoji="1" lang="ja-JP" altLang="en-US" sz="1100" b="1" u="none">
              <a:solidFill>
                <a:sysClr val="windowText" lastClr="000000"/>
              </a:solidFill>
              <a:effectLst/>
              <a:latin typeface="ＭＳ Ｐゴシック" panose="020B0600070205080204" pitchFamily="50" charset="-128"/>
              <a:ea typeface="ＭＳ Ｐゴシック" panose="020B0600070205080204" pitchFamily="50" charset="-128"/>
              <a:cs typeface="+mn-cs"/>
            </a:rPr>
            <a:t>万円です。</a:t>
          </a:r>
          <a:endParaRPr kumimoji="1" lang="en-US" altLang="ja-JP" sz="1100" b="1" u="none">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eaLnBrk="1" fontAlgn="auto" latinLnBrk="0" hangingPunct="1"/>
          <a:r>
            <a:rPr kumimoji="1" lang="ja-JP" altLang="en-US" sz="1100" b="1" u="none">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kumimoji="1" lang="ja-JP" altLang="en-US"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rPr>
            <a:t>それぞれの</a:t>
          </a:r>
          <a:r>
            <a:rPr kumimoji="1" lang="ja-JP" altLang="ja-JP" sz="1100" b="1" u="sng">
              <a:solidFill>
                <a:schemeClr val="dk1"/>
              </a:solidFill>
              <a:effectLst/>
              <a:latin typeface="+mn-lt"/>
              <a:ea typeface="+mn-ea"/>
              <a:cs typeface="+mn-cs"/>
            </a:rPr>
            <a:t>「助成対象経費</a:t>
          </a:r>
          <a:r>
            <a:rPr kumimoji="1" lang="ja-JP" altLang="ja-JP" sz="1100" b="1" u="sng">
              <a:solidFill>
                <a:schemeClr val="dk1"/>
              </a:solidFill>
              <a:effectLst/>
              <a:latin typeface="+mj-ea"/>
              <a:ea typeface="+mj-ea"/>
              <a:cs typeface="+mn-cs"/>
            </a:rPr>
            <a:t>（税抜）（</a:t>
          </a:r>
          <a:r>
            <a:rPr kumimoji="1" lang="en-US" altLang="ja-JP" sz="1100" b="1" u="sng">
              <a:solidFill>
                <a:schemeClr val="dk1"/>
              </a:solidFill>
              <a:effectLst/>
              <a:latin typeface="+mj-ea"/>
              <a:ea typeface="+mj-ea"/>
              <a:cs typeface="+mn-cs"/>
            </a:rPr>
            <a:t>A</a:t>
          </a:r>
          <a:r>
            <a:rPr kumimoji="1" lang="ja-JP" altLang="ja-JP" sz="1100" b="1" u="sng">
              <a:solidFill>
                <a:schemeClr val="dk1"/>
              </a:solidFill>
              <a:effectLst/>
              <a:latin typeface="+mj-ea"/>
              <a:ea typeface="+mj-ea"/>
              <a:cs typeface="+mn-cs"/>
            </a:rPr>
            <a:t>）</a:t>
          </a:r>
          <a:r>
            <a:rPr kumimoji="1" lang="en-US" altLang="ja-JP" sz="1100" b="1" u="sng">
              <a:solidFill>
                <a:schemeClr val="dk1"/>
              </a:solidFill>
              <a:effectLst/>
              <a:latin typeface="+mj-ea"/>
              <a:ea typeface="+mj-ea"/>
              <a:cs typeface="+mn-cs"/>
            </a:rPr>
            <a:t>×</a:t>
          </a:r>
          <a:r>
            <a:rPr kumimoji="1" lang="ja-JP" altLang="ja-JP" sz="1100" b="1" u="sng">
              <a:solidFill>
                <a:schemeClr val="dk1"/>
              </a:solidFill>
              <a:effectLst/>
              <a:latin typeface="+mj-ea"/>
              <a:ea typeface="+mj-ea"/>
              <a:cs typeface="+mn-cs"/>
            </a:rPr>
            <a:t>（</a:t>
          </a:r>
          <a:r>
            <a:rPr kumimoji="1" lang="en-US" altLang="ja-JP" sz="1100" b="1" u="sng">
              <a:solidFill>
                <a:schemeClr val="dk1"/>
              </a:solidFill>
              <a:effectLst/>
              <a:latin typeface="+mj-ea"/>
              <a:ea typeface="+mj-ea"/>
              <a:cs typeface="+mn-cs"/>
            </a:rPr>
            <a:t>B</a:t>
          </a:r>
          <a:r>
            <a:rPr kumimoji="1" lang="ja-JP" altLang="ja-JP" sz="1100" b="1" u="sng">
              <a:solidFill>
                <a:schemeClr val="dk1"/>
              </a:solidFill>
              <a:effectLst/>
              <a:latin typeface="+mj-ea"/>
              <a:ea typeface="+mj-ea"/>
              <a:cs typeface="+mn-cs"/>
            </a:rPr>
            <a:t>）」が</a:t>
          </a:r>
          <a:endParaRPr lang="en-US" altLang="ja-JP" b="1" u="sng">
            <a:effectLst/>
            <a:latin typeface="+mj-ea"/>
            <a:ea typeface="+mj-ea"/>
          </a:endParaRPr>
        </a:p>
        <a:p>
          <a:pPr eaLnBrk="1" fontAlgn="auto" latinLnBrk="0" hangingPunct="1"/>
          <a:r>
            <a:rPr kumimoji="1" lang="ja-JP" altLang="en-US" sz="1100" b="0">
              <a:solidFill>
                <a:schemeClr val="dk1"/>
              </a:solidFill>
              <a:effectLst/>
              <a:latin typeface="+mj-ea"/>
              <a:ea typeface="+mj-ea"/>
              <a:cs typeface="+mn-cs"/>
            </a:rPr>
            <a:t>　　</a:t>
          </a:r>
          <a:r>
            <a:rPr kumimoji="1" lang="ja-JP" altLang="en-US" sz="1100" b="0" u="none">
              <a:solidFill>
                <a:schemeClr val="dk1"/>
              </a:solidFill>
              <a:effectLst/>
              <a:latin typeface="+mj-ea"/>
              <a:ea typeface="+mj-ea"/>
              <a:cs typeface="+mn-cs"/>
            </a:rPr>
            <a:t>・印刷物製作費</a:t>
          </a:r>
          <a:r>
            <a:rPr kumimoji="1" lang="ja-JP" altLang="en-US" sz="1100" b="1" u="sng">
              <a:solidFill>
                <a:schemeClr val="dk1"/>
              </a:solidFill>
              <a:effectLst/>
              <a:latin typeface="+mj-ea"/>
              <a:ea typeface="+mj-ea"/>
              <a:cs typeface="+mn-cs"/>
            </a:rPr>
            <a:t>全体で</a:t>
          </a:r>
          <a:r>
            <a:rPr kumimoji="1" lang="en-US" altLang="ja-JP" sz="1100" b="1" u="sng">
              <a:solidFill>
                <a:schemeClr val="dk1"/>
              </a:solidFill>
              <a:effectLst/>
              <a:latin typeface="+mj-ea"/>
              <a:ea typeface="+mj-ea"/>
              <a:cs typeface="+mn-cs"/>
            </a:rPr>
            <a:t>80</a:t>
          </a:r>
          <a:r>
            <a:rPr kumimoji="1" lang="ja-JP" altLang="en-US" sz="1100" b="1" u="sng">
              <a:solidFill>
                <a:schemeClr val="dk1"/>
              </a:solidFill>
              <a:effectLst/>
              <a:latin typeface="+mj-ea"/>
              <a:ea typeface="+mj-ea"/>
              <a:cs typeface="+mn-cs"/>
            </a:rPr>
            <a:t>万円以内</a:t>
          </a:r>
          <a:endParaRPr kumimoji="1" lang="en-US" altLang="ja-JP" sz="1100" b="1" u="sng">
            <a:solidFill>
              <a:schemeClr val="dk1"/>
            </a:solidFill>
            <a:effectLst/>
            <a:latin typeface="+mj-ea"/>
            <a:ea typeface="+mj-ea"/>
            <a:cs typeface="+mn-cs"/>
          </a:endParaRPr>
        </a:p>
        <a:p>
          <a:pPr eaLnBrk="1" fontAlgn="auto" latinLnBrk="0" hangingPunct="1"/>
          <a:r>
            <a:rPr kumimoji="1" lang="ja-JP" altLang="en-US" sz="1100" b="0" u="none">
              <a:solidFill>
                <a:schemeClr val="dk1"/>
              </a:solidFill>
              <a:effectLst/>
              <a:latin typeface="+mj-ea"/>
              <a:ea typeface="+mj-ea"/>
              <a:cs typeface="+mn-cs"/>
            </a:rPr>
            <a:t>　　・</a:t>
          </a:r>
          <a:r>
            <a:rPr kumimoji="1" lang="en-US" altLang="ja-JP" sz="1100" b="0" u="none">
              <a:solidFill>
                <a:schemeClr val="dk1"/>
              </a:solidFill>
              <a:effectLst/>
              <a:latin typeface="+mj-ea"/>
              <a:ea typeface="+mj-ea"/>
              <a:cs typeface="+mn-cs"/>
            </a:rPr>
            <a:t>PR</a:t>
          </a:r>
          <a:r>
            <a:rPr kumimoji="1" lang="ja-JP" altLang="en-US" sz="1100" b="0" u="none">
              <a:solidFill>
                <a:schemeClr val="dk1"/>
              </a:solidFill>
              <a:effectLst/>
              <a:latin typeface="+mj-ea"/>
              <a:ea typeface="+mj-ea"/>
              <a:cs typeface="+mn-cs"/>
            </a:rPr>
            <a:t>映像制作費</a:t>
          </a:r>
          <a:r>
            <a:rPr kumimoji="1" lang="ja-JP" altLang="en-US" sz="1100" b="1" u="sng">
              <a:solidFill>
                <a:schemeClr val="dk1"/>
              </a:solidFill>
              <a:effectLst/>
              <a:latin typeface="+mj-ea"/>
              <a:ea typeface="+mj-ea"/>
              <a:cs typeface="+mn-cs"/>
            </a:rPr>
            <a:t>全体で</a:t>
          </a:r>
          <a:r>
            <a:rPr kumimoji="1" lang="en-US" altLang="ja-JP" sz="1100" b="1" u="sng">
              <a:solidFill>
                <a:schemeClr val="dk1"/>
              </a:solidFill>
              <a:effectLst/>
              <a:latin typeface="+mj-ea"/>
              <a:ea typeface="+mj-ea"/>
              <a:cs typeface="+mn-cs"/>
            </a:rPr>
            <a:t>60</a:t>
          </a:r>
          <a:r>
            <a:rPr kumimoji="1" lang="ja-JP" altLang="en-US" sz="1100" b="1" u="sng">
              <a:solidFill>
                <a:schemeClr val="dk1"/>
              </a:solidFill>
              <a:effectLst/>
              <a:latin typeface="+mj-ea"/>
              <a:ea typeface="+mj-ea"/>
              <a:cs typeface="+mn-cs"/>
            </a:rPr>
            <a:t>万円以内</a:t>
          </a:r>
          <a:endParaRPr kumimoji="1" lang="en-US" altLang="ja-JP" sz="1100" b="1" u="sng">
            <a:solidFill>
              <a:schemeClr val="dk1"/>
            </a:solidFill>
            <a:effectLst/>
            <a:latin typeface="+mj-ea"/>
            <a:ea typeface="+mj-ea"/>
            <a:cs typeface="+mn-cs"/>
          </a:endParaRPr>
        </a:p>
        <a:p>
          <a:pPr eaLnBrk="1" fontAlgn="auto" latinLnBrk="0" hangingPunct="1"/>
          <a:r>
            <a:rPr kumimoji="1" lang="ja-JP" altLang="ja-JP" sz="1100" b="0">
              <a:solidFill>
                <a:schemeClr val="dk1"/>
              </a:solidFill>
              <a:effectLst/>
              <a:latin typeface="+mj-ea"/>
              <a:ea typeface="+mj-ea"/>
              <a:cs typeface="+mn-cs"/>
            </a:rPr>
            <a:t>　</a:t>
          </a:r>
          <a:r>
            <a:rPr kumimoji="1" lang="ja-JP" altLang="en-US" sz="1100" b="0">
              <a:solidFill>
                <a:schemeClr val="dk1"/>
              </a:solidFill>
              <a:effectLst/>
              <a:latin typeface="+mj-ea"/>
              <a:ea typeface="+mj-ea"/>
              <a:cs typeface="+mn-cs"/>
            </a:rPr>
            <a:t>　</a:t>
          </a:r>
          <a:r>
            <a:rPr kumimoji="1" lang="ja-JP" altLang="ja-JP" sz="1100" b="0">
              <a:solidFill>
                <a:schemeClr val="dk1"/>
              </a:solidFill>
              <a:effectLst/>
              <a:latin typeface="+mj-ea"/>
              <a:ea typeface="+mj-ea"/>
              <a:cs typeface="+mn-cs"/>
            </a:rPr>
            <a:t>になるよう、下の表であらかじめ調整してください</a:t>
          </a:r>
          <a:endParaRPr lang="ja-JP" altLang="ja-JP">
            <a:effectLst/>
            <a:latin typeface="+mj-ea"/>
            <a:ea typeface="+mj-ea"/>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25</xdr:col>
      <xdr:colOff>16329</xdr:colOff>
      <xdr:row>19</xdr:row>
      <xdr:rowOff>17686</xdr:rowOff>
    </xdr:from>
    <xdr:ext cx="5766707" cy="2176237"/>
    <xdr:sp macro="" textlink="">
      <xdr:nvSpPr>
        <xdr:cNvPr id="4" name="正方形/長方形 3"/>
        <xdr:cNvSpPr/>
      </xdr:nvSpPr>
      <xdr:spPr>
        <a:xfrm>
          <a:off x="9486900" y="7365543"/>
          <a:ext cx="5766707" cy="2176237"/>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spAutoFit/>
        </a:bodyPr>
        <a:lstStyle/>
        <a:p>
          <a:pPr algn="l"/>
          <a:r>
            <a:rPr kumimoji="1" lang="ja-JP" altLang="en-US" sz="1250" b="0">
              <a:latin typeface="+mn-ea"/>
              <a:ea typeface="+mn-ea"/>
            </a:rPr>
            <a:t>・情報通信業のうち、「ソフトウエア業、情報処理・提供サービス」は、</a:t>
          </a:r>
          <a:endParaRPr kumimoji="1" lang="en-US" altLang="ja-JP" sz="1250" b="0">
            <a:latin typeface="+mn-ea"/>
            <a:ea typeface="+mn-ea"/>
          </a:endParaRPr>
        </a:p>
        <a:p>
          <a:pPr algn="l"/>
          <a:r>
            <a:rPr kumimoji="1" lang="ja-JP" altLang="en-US" sz="1250" b="0">
              <a:latin typeface="+mn-ea"/>
              <a:ea typeface="+mn-ea"/>
            </a:rPr>
            <a:t>大分類で「製造業その他」を選択し、中分類で「</a:t>
          </a:r>
          <a:r>
            <a:rPr kumimoji="1" lang="en-US" altLang="ja-JP" sz="1250" b="0">
              <a:latin typeface="+mn-ea"/>
              <a:ea typeface="+mn-ea"/>
            </a:rPr>
            <a:t>39.</a:t>
          </a:r>
          <a:r>
            <a:rPr kumimoji="1" lang="ja-JP" altLang="en-US" sz="1250" b="0">
              <a:latin typeface="+mn-ea"/>
              <a:ea typeface="+mn-ea"/>
            </a:rPr>
            <a:t>情報サービス業</a:t>
          </a:r>
          <a:r>
            <a:rPr kumimoji="1" lang="en-US" altLang="ja-JP" sz="1250" b="0">
              <a:latin typeface="+mn-ea"/>
              <a:ea typeface="+mn-ea"/>
            </a:rPr>
            <a:t>※</a:t>
          </a:r>
          <a:r>
            <a:rPr kumimoji="1" lang="ja-JP" altLang="en-US" sz="1250" b="0">
              <a:latin typeface="+mn-ea"/>
              <a:ea typeface="+mn-ea"/>
            </a:rPr>
            <a:t>ソフトウェア業、情報処理・提供サービス業含む」を選択してください。</a:t>
          </a:r>
          <a:endParaRPr kumimoji="1" lang="en-US" altLang="ja-JP" sz="1250" b="0">
            <a:latin typeface="+mn-ea"/>
            <a:ea typeface="+mn-ea"/>
          </a:endParaRPr>
        </a:p>
        <a:p>
          <a:pPr algn="l"/>
          <a:endParaRPr kumimoji="1" lang="en-US" altLang="ja-JP" sz="1250" b="0">
            <a:latin typeface="+mn-ea"/>
            <a:ea typeface="+mn-ea"/>
          </a:endParaRPr>
        </a:p>
        <a:p>
          <a:pPr algn="l"/>
          <a:r>
            <a:rPr kumimoji="1" lang="ja-JP" altLang="en-US" sz="1250" b="0">
              <a:solidFill>
                <a:schemeClr val="dk1"/>
              </a:solidFill>
              <a:effectLst/>
              <a:latin typeface="+mn-ea"/>
              <a:ea typeface="+mn-ea"/>
              <a:cs typeface="+mn-cs"/>
            </a:rPr>
            <a:t>・</a:t>
          </a:r>
          <a:r>
            <a:rPr kumimoji="1" lang="ja-JP" altLang="ja-JP" sz="1250" b="0">
              <a:solidFill>
                <a:schemeClr val="dk1"/>
              </a:solidFill>
              <a:effectLst/>
              <a:latin typeface="+mn-ea"/>
              <a:ea typeface="+mn-ea"/>
              <a:cs typeface="+mn-cs"/>
            </a:rPr>
            <a:t>情報通信業のうち、</a:t>
          </a:r>
          <a:r>
            <a:rPr kumimoji="1" lang="ja-JP" altLang="en-US" sz="1250" b="0">
              <a:solidFill>
                <a:schemeClr val="dk1"/>
              </a:solidFill>
              <a:effectLst/>
              <a:latin typeface="+mn-ea"/>
              <a:ea typeface="+mn-ea"/>
              <a:cs typeface="+mn-cs"/>
            </a:rPr>
            <a:t>「インターネット附随サービス業」は</a:t>
          </a:r>
          <a:r>
            <a:rPr kumimoji="1" lang="ja-JP" altLang="ja-JP" sz="1250" b="0">
              <a:solidFill>
                <a:schemeClr val="dk1"/>
              </a:solidFill>
              <a:effectLst/>
              <a:latin typeface="+mn-ea"/>
              <a:ea typeface="+mn-ea"/>
              <a:cs typeface="+mn-cs"/>
            </a:rPr>
            <a:t>大分類で「製造業その他」を選択</a:t>
          </a:r>
          <a:r>
            <a:rPr kumimoji="1" lang="ja-JP" altLang="en-US" sz="1250" b="0">
              <a:solidFill>
                <a:schemeClr val="dk1"/>
              </a:solidFill>
              <a:effectLst/>
              <a:latin typeface="+mn-ea"/>
              <a:ea typeface="+mn-ea"/>
              <a:cs typeface="+mn-cs"/>
            </a:rPr>
            <a:t>し、中分類で当該業種分類を選択してください。</a:t>
          </a:r>
          <a:endParaRPr kumimoji="1" lang="en-US" altLang="ja-JP" sz="1250" b="0">
            <a:latin typeface="+mn-ea"/>
            <a:ea typeface="+mn-ea"/>
          </a:endParaRPr>
        </a:p>
        <a:p>
          <a:pPr algn="l"/>
          <a:endParaRPr kumimoji="1" lang="en-US" altLang="ja-JP" sz="1250" b="0">
            <a:latin typeface="+mn-ea"/>
            <a:ea typeface="+mn-ea"/>
          </a:endParaRPr>
        </a:p>
        <a:p>
          <a:r>
            <a:rPr kumimoji="1" lang="ja-JP" altLang="en-US" sz="1250" b="0">
              <a:latin typeface="+mn-ea"/>
              <a:ea typeface="+mn-ea"/>
            </a:rPr>
            <a:t>・情報通信業のうち、放送業、情報サービス業（管理、補助的経済活動を行う事業所）、映像・音声・文字情報制作に付帯するサービス業の場合は、大分類で「サービス業」を選択し、</a:t>
          </a:r>
          <a:r>
            <a:rPr kumimoji="1" lang="ja-JP" altLang="ja-JP" sz="1250" b="0">
              <a:solidFill>
                <a:schemeClr val="dk1"/>
              </a:solidFill>
              <a:effectLst/>
              <a:latin typeface="+mn-ea"/>
              <a:ea typeface="+mn-ea"/>
              <a:cs typeface="+mn-cs"/>
            </a:rPr>
            <a:t>中分類で当該業種分類を選択してください</a:t>
          </a:r>
          <a:r>
            <a:rPr kumimoji="1" lang="ja-JP" altLang="en-US" sz="1250" b="0">
              <a:solidFill>
                <a:schemeClr val="dk1"/>
              </a:solidFill>
              <a:effectLst/>
              <a:latin typeface="+mn-ea"/>
              <a:ea typeface="+mn-ea"/>
              <a:cs typeface="+mn-cs"/>
            </a:rPr>
            <a:t>。</a:t>
          </a:r>
          <a:endParaRPr lang="ja-JP" altLang="ja-JP" sz="1250" b="0">
            <a:effectLst/>
            <a:latin typeface="+mn-ea"/>
            <a:ea typeface="+mn-ea"/>
          </a:endParaRPr>
        </a:p>
      </xdr:txBody>
    </xdr:sp>
    <xdr:clientData/>
  </xdr:oneCellAnchor>
  <xdr:twoCellAnchor>
    <xdr:from>
      <xdr:col>19</xdr:col>
      <xdr:colOff>27214</xdr:colOff>
      <xdr:row>20</xdr:row>
      <xdr:rowOff>13610</xdr:rowOff>
    </xdr:from>
    <xdr:to>
      <xdr:col>21</xdr:col>
      <xdr:colOff>10179</xdr:colOff>
      <xdr:row>20</xdr:row>
      <xdr:rowOff>13610</xdr:rowOff>
    </xdr:to>
    <xdr:cxnSp macro="">
      <xdr:nvCxnSpPr>
        <xdr:cNvPr id="5" name="直線矢印コネクタ 4"/>
        <xdr:cNvCxnSpPr/>
      </xdr:nvCxnSpPr>
      <xdr:spPr>
        <a:xfrm>
          <a:off x="9048750" y="7892146"/>
          <a:ext cx="432000" cy="0"/>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26894</xdr:colOff>
      <xdr:row>0</xdr:row>
      <xdr:rowOff>109255</xdr:rowOff>
    </xdr:from>
    <xdr:to>
      <xdr:col>6</xdr:col>
      <xdr:colOff>458894</xdr:colOff>
      <xdr:row>0</xdr:row>
      <xdr:rowOff>109256</xdr:rowOff>
    </xdr:to>
    <xdr:cxnSp macro="">
      <xdr:nvCxnSpPr>
        <xdr:cNvPr id="2" name="直線矢印コネクタ 1"/>
        <xdr:cNvCxnSpPr/>
      </xdr:nvCxnSpPr>
      <xdr:spPr>
        <a:xfrm flipV="1">
          <a:off x="7445188" y="109255"/>
          <a:ext cx="432000" cy="1"/>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4626</xdr:colOff>
      <xdr:row>0</xdr:row>
      <xdr:rowOff>10027</xdr:rowOff>
    </xdr:from>
    <xdr:ext cx="5225862" cy="1009251"/>
    <xdr:sp macro="" textlink="">
      <xdr:nvSpPr>
        <xdr:cNvPr id="5" name="正方形/長方形 4"/>
        <xdr:cNvSpPr/>
      </xdr:nvSpPr>
      <xdr:spPr>
        <a:xfrm>
          <a:off x="7893567" y="10027"/>
          <a:ext cx="5225862" cy="1009251"/>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spAutoFit/>
        </a:bodyPr>
        <a:lstStyle/>
        <a:p>
          <a:r>
            <a:rPr lang="ja-JP" altLang="en-US" sz="1100" b="0" i="0" u="none" strike="noStrike" baseline="0" smtClean="0">
              <a:solidFill>
                <a:sysClr val="windowText" lastClr="000000"/>
              </a:solidFill>
              <a:latin typeface="+mn-lt"/>
              <a:ea typeface="+mn-ea"/>
              <a:cs typeface="+mn-cs"/>
            </a:rPr>
            <a:t>申請にあたっては、以下の要件を満たす必要があります。</a:t>
          </a:r>
          <a:endParaRPr lang="en-US" altLang="ja-JP" sz="1100" b="0" i="0" u="none" strike="noStrike" baseline="0" smtClean="0">
            <a:solidFill>
              <a:sysClr val="windowText" lastClr="000000"/>
            </a:solidFill>
            <a:latin typeface="+mn-lt"/>
            <a:ea typeface="+mn-ea"/>
            <a:cs typeface="+mn-cs"/>
          </a:endParaRPr>
        </a:p>
        <a:p>
          <a:r>
            <a:rPr lang="ja-JP" altLang="en-US" sz="1100" b="0" i="0" u="none" strike="noStrike" baseline="0" smtClean="0">
              <a:solidFill>
                <a:sysClr val="windowText" lastClr="000000"/>
              </a:solidFill>
              <a:latin typeface="+mn-lt"/>
              <a:ea typeface="+mn-ea"/>
              <a:cs typeface="+mn-cs"/>
            </a:rPr>
            <a:t>①</a:t>
          </a:r>
          <a:r>
            <a:rPr lang="ja-JP" altLang="en-US" sz="1100" b="1" i="0" u="sng" strike="noStrike" baseline="0" smtClean="0">
              <a:solidFill>
                <a:sysClr val="windowText" lastClr="000000"/>
              </a:solidFill>
              <a:latin typeface="+mn-lt"/>
              <a:ea typeface="+mn-ea"/>
              <a:cs typeface="+mn-cs"/>
            </a:rPr>
            <a:t>同一のテーマ・内容（経費）</a:t>
          </a:r>
          <a:r>
            <a:rPr lang="ja-JP" altLang="en-US" sz="1100" b="0" i="0" u="sng" strike="noStrike" baseline="0" smtClean="0">
              <a:solidFill>
                <a:sysClr val="windowText" lastClr="000000"/>
              </a:solidFill>
              <a:latin typeface="+mn-lt"/>
              <a:ea typeface="+mn-ea"/>
              <a:cs typeface="+mn-cs"/>
            </a:rPr>
            <a:t>で、公社・国・都道府県・区市町村等から重複して助成又は補助を受けていない（過去に受けたことがある場合も含む）。</a:t>
          </a:r>
        </a:p>
        <a:p>
          <a:r>
            <a:rPr lang="ja-JP" altLang="en-US" sz="1100" b="0" i="0" u="none" strike="noStrike" baseline="0" smtClean="0">
              <a:solidFill>
                <a:sysClr val="windowText" lastClr="000000"/>
              </a:solidFill>
              <a:latin typeface="+mn-lt"/>
              <a:ea typeface="+mn-ea"/>
              <a:cs typeface="+mn-cs"/>
            </a:rPr>
            <a:t>②</a:t>
          </a:r>
          <a:r>
            <a:rPr lang="ja-JP" altLang="en-US" sz="1100" b="0" i="0" u="sng" strike="noStrike" baseline="0" smtClean="0">
              <a:solidFill>
                <a:sysClr val="windowText" lastClr="000000"/>
              </a:solidFill>
              <a:latin typeface="+mn-lt"/>
              <a:ea typeface="+mn-ea"/>
              <a:cs typeface="+mn-cs"/>
            </a:rPr>
            <a:t>本助成事業の同一年度の申請は、一事業者につき一申請に限る。</a:t>
          </a:r>
          <a:endParaRPr kumimoji="1" lang="en-US" altLang="ja-JP" sz="1100" b="0" i="0" u="sng" strike="noStrike" baseline="0" smtClean="0">
            <a:solidFill>
              <a:sysClr val="windowText" lastClr="000000"/>
            </a:solidFill>
            <a:latin typeface="+mn-lt"/>
            <a:ea typeface="+mn-ea"/>
            <a:cs typeface="+mn-cs"/>
          </a:endParaRPr>
        </a:p>
        <a:p>
          <a:r>
            <a:rPr kumimoji="1" lang="ja-JP" altLang="en-US" sz="1100" b="0" i="0" u="none" strike="noStrike" baseline="0" smtClean="0">
              <a:solidFill>
                <a:sysClr val="windowText" lastClr="000000"/>
              </a:solidFill>
              <a:latin typeface="+mn-lt"/>
              <a:ea typeface="+mn-ea"/>
              <a:cs typeface="+mn-cs"/>
            </a:rPr>
            <a:t>③</a:t>
          </a:r>
          <a:r>
            <a:rPr kumimoji="1" lang="ja-JP" altLang="en-US" sz="1100" b="1" i="0" u="sng" strike="noStrike" baseline="0" smtClean="0">
              <a:solidFill>
                <a:sysClr val="windowText" lastClr="000000"/>
              </a:solidFill>
              <a:latin typeface="+mn-lt"/>
              <a:ea typeface="+mn-ea"/>
              <a:cs typeface="+mn-cs"/>
            </a:rPr>
            <a:t>同一のテーマ・内容（経費）</a:t>
          </a:r>
          <a:r>
            <a:rPr kumimoji="1" lang="ja-JP" altLang="en-US" sz="1100" b="0" i="0" u="sng" strike="noStrike" baseline="0" smtClean="0">
              <a:solidFill>
                <a:sysClr val="windowText" lastClr="000000"/>
              </a:solidFill>
              <a:latin typeface="+mn-lt"/>
              <a:ea typeface="+mn-ea"/>
              <a:cs typeface="+mn-cs"/>
            </a:rPr>
            <a:t>で、公社が実施する他の助成事業に併願申請していない。</a:t>
          </a:r>
          <a:endParaRPr kumimoji="1" lang="en-US" altLang="ja-JP" sz="1100" u="sng">
            <a:solidFill>
              <a:sysClr val="windowText" lastClr="000000"/>
            </a:solidFill>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20</xdr:col>
      <xdr:colOff>10702</xdr:colOff>
      <xdr:row>52</xdr:row>
      <xdr:rowOff>105844</xdr:rowOff>
    </xdr:from>
    <xdr:ext cx="2873963" cy="642484"/>
    <xdr:sp macro="" textlink="">
      <xdr:nvSpPr>
        <xdr:cNvPr id="2" name="正方形/長方形 1"/>
        <xdr:cNvSpPr/>
      </xdr:nvSpPr>
      <xdr:spPr>
        <a:xfrm>
          <a:off x="7673511" y="10123147"/>
          <a:ext cx="2873963" cy="642484"/>
        </a:xfrm>
        <a:prstGeom prst="rect">
          <a:avLst/>
        </a:prstGeom>
        <a:solidFill>
          <a:schemeClr val="bg1"/>
        </a:solidFill>
        <a:ln>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spAutoFit/>
        </a:bodyPr>
        <a:lstStyle/>
        <a:p>
          <a:pPr algn="l"/>
          <a:r>
            <a:rPr kumimoji="1" lang="ja-JP" altLang="en-US" sz="1100">
              <a:solidFill>
                <a:schemeClr val="tx1"/>
              </a:solidFill>
            </a:rPr>
            <a:t>助成金で製作した試作品は助成事業完了後５年間保存する義務がありますので、ご注意ください。</a:t>
          </a:r>
        </a:p>
      </xdr:txBody>
    </xdr:sp>
    <xdr:clientData/>
  </xdr:oneCellAnchor>
  <xdr:twoCellAnchor>
    <xdr:from>
      <xdr:col>19</xdr:col>
      <xdr:colOff>11206</xdr:colOff>
      <xdr:row>54</xdr:row>
      <xdr:rowOff>0</xdr:rowOff>
    </xdr:from>
    <xdr:to>
      <xdr:col>19</xdr:col>
      <xdr:colOff>335206</xdr:colOff>
      <xdr:row>54</xdr:row>
      <xdr:rowOff>1</xdr:rowOff>
    </xdr:to>
    <xdr:cxnSp macro="">
      <xdr:nvCxnSpPr>
        <xdr:cNvPr id="3" name="直線矢印コネクタ 2"/>
        <xdr:cNvCxnSpPr/>
      </xdr:nvCxnSpPr>
      <xdr:spPr>
        <a:xfrm flipV="1">
          <a:off x="7250206" y="9258300"/>
          <a:ext cx="324000" cy="1"/>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oneCellAnchor>
    <xdr:from>
      <xdr:col>19</xdr:col>
      <xdr:colOff>347380</xdr:colOff>
      <xdr:row>45</xdr:row>
      <xdr:rowOff>11206</xdr:rowOff>
    </xdr:from>
    <xdr:ext cx="5681385" cy="1192634"/>
    <xdr:sp macro="" textlink="">
      <xdr:nvSpPr>
        <xdr:cNvPr id="4" name="正方形/長方形 3"/>
        <xdr:cNvSpPr/>
      </xdr:nvSpPr>
      <xdr:spPr>
        <a:xfrm>
          <a:off x="7586380" y="8583706"/>
          <a:ext cx="5681385" cy="1192634"/>
        </a:xfrm>
        <a:prstGeom prst="rect">
          <a:avLst/>
        </a:prstGeom>
        <a:solidFill>
          <a:schemeClr val="bg1"/>
        </a:solidFill>
        <a:ln>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spAutoFit/>
        </a:bodyPr>
        <a:lstStyle/>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時系列で分かりやすく記入してください。</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ja-JP" sz="1100">
              <a:solidFill>
                <a:schemeClr val="tx1"/>
              </a:solidFill>
              <a:effectLst/>
              <a:latin typeface="ＭＳ Ｐゴシック" panose="020B0600070205080204" pitchFamily="50" charset="-128"/>
              <a:ea typeface="ＭＳ Ｐゴシック" panose="020B0600070205080204" pitchFamily="50" charset="-128"/>
              <a:cs typeface="+mn-cs"/>
            </a:rPr>
            <a:t>記入例）</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○○年　</a:t>
          </a:r>
          <a:r>
            <a:rPr kumimoji="1" lang="ja-JP" altLang="ja-JP" sz="1100">
              <a:solidFill>
                <a:schemeClr val="tx1"/>
              </a:solidFill>
              <a:effectLst/>
              <a:latin typeface="+mn-lt"/>
              <a:ea typeface="+mn-ea"/>
              <a:cs typeface="+mn-cs"/>
            </a:rPr>
            <a:t>○○</a:t>
          </a:r>
          <a:r>
            <a:rPr kumimoji="1" lang="ja-JP" altLang="en-US" sz="1100">
              <a:solidFill>
                <a:schemeClr val="tx1"/>
              </a:solidFill>
              <a:latin typeface="ＭＳ Ｐゴシック" panose="020B0600070205080204" pitchFamily="50" charset="-128"/>
              <a:ea typeface="ＭＳ Ｐゴシック" panose="020B0600070205080204" pitchFamily="50" charset="-128"/>
            </a:rPr>
            <a:t>卒業</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○○年　株式会社</a:t>
          </a:r>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市）</a:t>
          </a:r>
          <a:r>
            <a:rPr kumimoji="1" lang="ja-JP" altLang="en-US" sz="1100">
              <a:solidFill>
                <a:schemeClr val="tx1"/>
              </a:solidFill>
              <a:latin typeface="ＭＳ Ｐゴシック" panose="020B0600070205080204" pitchFamily="50" charset="-128"/>
              <a:ea typeface="ＭＳ Ｐゴシック" panose="020B0600070205080204" pitchFamily="50" charset="-128"/>
            </a:rPr>
            <a:t>に入社、</a:t>
          </a:r>
          <a:r>
            <a:rPr kumimoji="1" lang="ja-JP" altLang="ja-JP" sz="1100">
              <a:solidFill>
                <a:schemeClr val="tx1"/>
              </a:solidFill>
              <a:effectLst/>
              <a:latin typeface="+mn-lt"/>
              <a:ea typeface="+mn-ea"/>
              <a:cs typeface="+mn-cs"/>
            </a:rPr>
            <a:t>○○</a:t>
          </a:r>
          <a:r>
            <a:rPr kumimoji="1" lang="ja-JP" altLang="en-US" sz="1100">
              <a:solidFill>
                <a:schemeClr val="tx1"/>
              </a:solidFill>
              <a:latin typeface="ＭＳ Ｐゴシック" panose="020B0600070205080204" pitchFamily="50" charset="-128"/>
              <a:ea typeface="ＭＳ Ｐゴシック" panose="020B0600070205080204" pitchFamily="50" charset="-128"/>
            </a:rPr>
            <a:t>工場で</a:t>
          </a:r>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の</a:t>
          </a:r>
          <a:r>
            <a:rPr kumimoji="1" lang="ja-JP" altLang="en-US" sz="1100">
              <a:solidFill>
                <a:schemeClr val="tx1"/>
              </a:solidFill>
              <a:latin typeface="ＭＳ Ｐゴシック" panose="020B0600070205080204" pitchFamily="50" charset="-128"/>
              <a:ea typeface="ＭＳ Ｐゴシック" panose="020B0600070205080204" pitchFamily="50" charset="-128"/>
            </a:rPr>
            <a:t>製造に５年間従事</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○○年　</a:t>
          </a:r>
          <a:r>
            <a:rPr kumimoji="1" lang="ja-JP" altLang="ja-JP" sz="1100">
              <a:solidFill>
                <a:schemeClr val="tx1"/>
              </a:solidFill>
              <a:effectLst/>
              <a:latin typeface="+mn-lt"/>
              <a:ea typeface="+mn-ea"/>
              <a:cs typeface="+mn-cs"/>
            </a:rPr>
            <a:t>○○</a:t>
          </a:r>
          <a:r>
            <a:rPr kumimoji="1" lang="ja-JP" altLang="en-US" sz="1100">
              <a:solidFill>
                <a:schemeClr val="tx1"/>
              </a:solidFill>
              <a:latin typeface="ＭＳ Ｐゴシック" panose="020B0600070205080204" pitchFamily="50" charset="-128"/>
              <a:ea typeface="ＭＳ Ｐゴシック" panose="020B0600070205080204" pitchFamily="50" charset="-128"/>
            </a:rPr>
            <a:t>株式会社（</a:t>
          </a:r>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区</a:t>
          </a:r>
          <a:r>
            <a:rPr kumimoji="1" lang="ja-JP" altLang="en-US" sz="1100">
              <a:solidFill>
                <a:schemeClr val="tx1"/>
              </a:solidFill>
              <a:latin typeface="ＭＳ Ｐゴシック" panose="020B0600070205080204" pitchFamily="50" charset="-128"/>
              <a:ea typeface="ＭＳ Ｐゴシック" panose="020B0600070205080204" pitchFamily="50" charset="-128"/>
            </a:rPr>
            <a:t>）にて、</a:t>
          </a:r>
          <a:r>
            <a:rPr kumimoji="1" lang="ja-JP" altLang="ja-JP" sz="1100">
              <a:solidFill>
                <a:schemeClr val="tx1"/>
              </a:solidFill>
              <a:effectLst/>
              <a:latin typeface="+mn-lt"/>
              <a:ea typeface="+mn-ea"/>
              <a:cs typeface="+mn-cs"/>
            </a:rPr>
            <a:t>○○</a:t>
          </a:r>
          <a:r>
            <a:rPr kumimoji="1" lang="ja-JP" altLang="en-US" sz="1100">
              <a:solidFill>
                <a:schemeClr val="tx1"/>
              </a:solidFill>
              <a:latin typeface="ＭＳ Ｐゴシック" panose="020B0600070205080204" pitchFamily="50" charset="-128"/>
              <a:ea typeface="ＭＳ Ｐゴシック" panose="020B0600070205080204" pitchFamily="50" charset="-128"/>
            </a:rPr>
            <a:t>部で</a:t>
          </a:r>
          <a:r>
            <a:rPr kumimoji="1" lang="ja-JP" altLang="ja-JP" sz="1100">
              <a:solidFill>
                <a:schemeClr val="tx1"/>
              </a:solidFill>
              <a:effectLst/>
              <a:latin typeface="+mn-lt"/>
              <a:ea typeface="+mn-ea"/>
              <a:cs typeface="+mn-cs"/>
            </a:rPr>
            <a:t>○○</a:t>
          </a:r>
          <a:r>
            <a:rPr kumimoji="1" lang="ja-JP" altLang="en-US" sz="1100">
              <a:solidFill>
                <a:schemeClr val="tx1"/>
              </a:solidFill>
              <a:latin typeface="ＭＳ Ｐゴシック" panose="020B0600070205080204" pitchFamily="50" charset="-128"/>
              <a:ea typeface="ＭＳ Ｐゴシック" panose="020B0600070205080204" pitchFamily="50" charset="-128"/>
            </a:rPr>
            <a:t>の開発に</a:t>
          </a:r>
          <a:r>
            <a:rPr kumimoji="1" lang="en-US" altLang="ja-JP" sz="1100">
              <a:solidFill>
                <a:schemeClr val="tx1"/>
              </a:solidFill>
              <a:latin typeface="ＭＳ Ｐゴシック" panose="020B0600070205080204" pitchFamily="50" charset="-128"/>
              <a:ea typeface="ＭＳ Ｐゴシック" panose="020B0600070205080204" pitchFamily="50" charset="-128"/>
            </a:rPr>
            <a:t>15</a:t>
          </a:r>
          <a:r>
            <a:rPr kumimoji="1" lang="ja-JP" altLang="en-US" sz="1100">
              <a:solidFill>
                <a:schemeClr val="tx1"/>
              </a:solidFill>
              <a:latin typeface="ＭＳ Ｐゴシック" panose="020B0600070205080204" pitchFamily="50" charset="-128"/>
              <a:ea typeface="ＭＳ Ｐゴシック" panose="020B0600070205080204" pitchFamily="50" charset="-128"/>
            </a:rPr>
            <a:t>年間従事</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○○年　当社の経営管理部門で新事業の企画・立案に</a:t>
          </a:r>
          <a:r>
            <a:rPr kumimoji="1" lang="en-US" altLang="ja-JP" sz="1100">
              <a:solidFill>
                <a:schemeClr val="tx1"/>
              </a:solidFill>
              <a:latin typeface="ＭＳ Ｐゴシック" panose="020B0600070205080204" pitchFamily="50" charset="-128"/>
              <a:ea typeface="ＭＳ Ｐゴシック" panose="020B0600070205080204" pitchFamily="50" charset="-128"/>
            </a:rPr>
            <a:t>10</a:t>
          </a:r>
          <a:r>
            <a:rPr kumimoji="1" lang="ja-JP" altLang="en-US" sz="1100">
              <a:solidFill>
                <a:schemeClr val="tx1"/>
              </a:solidFill>
              <a:latin typeface="ＭＳ Ｐゴシック" panose="020B0600070205080204" pitchFamily="50" charset="-128"/>
              <a:ea typeface="ＭＳ Ｐゴシック" panose="020B0600070205080204" pitchFamily="50" charset="-128"/>
            </a:rPr>
            <a:t>年従事したのち、代表取締役に就任</a:t>
          </a:r>
        </a:p>
      </xdr:txBody>
    </xdr:sp>
    <xdr:clientData/>
  </xdr:oneCellAnchor>
  <xdr:twoCellAnchor>
    <xdr:from>
      <xdr:col>19</xdr:col>
      <xdr:colOff>11206</xdr:colOff>
      <xdr:row>46</xdr:row>
      <xdr:rowOff>2</xdr:rowOff>
    </xdr:from>
    <xdr:to>
      <xdr:col>19</xdr:col>
      <xdr:colOff>335206</xdr:colOff>
      <xdr:row>46</xdr:row>
      <xdr:rowOff>3</xdr:rowOff>
    </xdr:to>
    <xdr:cxnSp macro="">
      <xdr:nvCxnSpPr>
        <xdr:cNvPr id="6" name="直線矢印コネクタ 5"/>
        <xdr:cNvCxnSpPr/>
      </xdr:nvCxnSpPr>
      <xdr:spPr>
        <a:xfrm flipV="1">
          <a:off x="7250206" y="8763002"/>
          <a:ext cx="324000" cy="1"/>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oneCellAnchor>
    <xdr:from>
      <xdr:col>26</xdr:col>
      <xdr:colOff>21425</xdr:colOff>
      <xdr:row>2</xdr:row>
      <xdr:rowOff>0</xdr:rowOff>
    </xdr:from>
    <xdr:ext cx="4347883" cy="459100"/>
    <xdr:sp macro="" textlink="">
      <xdr:nvSpPr>
        <xdr:cNvPr id="2" name="正方形/長方形 1"/>
        <xdr:cNvSpPr/>
      </xdr:nvSpPr>
      <xdr:spPr>
        <a:xfrm>
          <a:off x="7260425" y="685800"/>
          <a:ext cx="4347883" cy="459100"/>
        </a:xfrm>
        <a:prstGeom prst="rect">
          <a:avLst/>
        </a:prstGeom>
        <a:solidFill>
          <a:schemeClr val="bg1"/>
        </a:solidFill>
        <a:ln>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spAutoFit/>
        </a:bodyPr>
        <a:lstStyle/>
        <a:p>
          <a:pPr algn="l"/>
          <a:r>
            <a:rPr kumimoji="1" lang="ja-JP" altLang="en-US" sz="1100" b="0">
              <a:solidFill>
                <a:schemeClr val="tx1"/>
              </a:solidFill>
              <a:effectLst/>
              <a:latin typeface="+mn-lt"/>
              <a:ea typeface="+mn-ea"/>
              <a:cs typeface="+mn-cs"/>
            </a:rPr>
            <a:t>改良・実用化フェーズの</a:t>
          </a:r>
          <a:r>
            <a:rPr kumimoji="1" lang="ja-JP" altLang="en-US" sz="1100" b="1" u="sng">
              <a:solidFill>
                <a:schemeClr val="tx1"/>
              </a:solidFill>
              <a:effectLst/>
              <a:latin typeface="+mn-lt"/>
              <a:ea typeface="+mn-ea"/>
              <a:cs typeface="+mn-cs"/>
            </a:rPr>
            <a:t>完了検査</a:t>
          </a:r>
          <a:r>
            <a:rPr kumimoji="1" lang="ja-JP" altLang="en-US" sz="1100" b="0">
              <a:solidFill>
                <a:schemeClr val="tx1"/>
              </a:solidFill>
              <a:effectLst/>
              <a:latin typeface="+mn-lt"/>
              <a:ea typeface="+mn-ea"/>
              <a:cs typeface="+mn-cs"/>
            </a:rPr>
            <a:t>が終了するまでは、実用化後の改良品</a:t>
          </a:r>
          <a:r>
            <a:rPr kumimoji="1" lang="ja-JP" altLang="ja-JP" sz="1100" b="0">
              <a:solidFill>
                <a:schemeClr val="tx1"/>
              </a:solidFill>
              <a:effectLst/>
              <a:latin typeface="+mn-lt"/>
              <a:ea typeface="+mn-ea"/>
              <a:cs typeface="+mn-cs"/>
            </a:rPr>
            <a:t>を販売</a:t>
          </a:r>
          <a:r>
            <a:rPr kumimoji="1" lang="ja-JP" altLang="en-US" sz="1100" b="0">
              <a:solidFill>
                <a:srgbClr val="0070C0"/>
              </a:solidFill>
              <a:effectLst/>
              <a:latin typeface="+mn-lt"/>
              <a:ea typeface="+mn-ea"/>
              <a:cs typeface="+mn-cs"/>
            </a:rPr>
            <a:t>（市場投入）</a:t>
          </a:r>
          <a:r>
            <a:rPr kumimoji="1" lang="ja-JP" altLang="ja-JP" sz="1100" b="0">
              <a:solidFill>
                <a:schemeClr val="tx1"/>
              </a:solidFill>
              <a:effectLst/>
              <a:latin typeface="+mn-lt"/>
              <a:ea typeface="+mn-ea"/>
              <a:cs typeface="+mn-cs"/>
            </a:rPr>
            <a:t>することはできませんのでご注意ください</a:t>
          </a:r>
          <a:r>
            <a:rPr kumimoji="1" lang="ja-JP" altLang="en-US" sz="1100" b="0">
              <a:solidFill>
                <a:schemeClr val="tx1"/>
              </a:solidFill>
              <a:effectLst/>
              <a:latin typeface="+mn-lt"/>
              <a:ea typeface="+mn-ea"/>
              <a:cs typeface="+mn-cs"/>
            </a:rPr>
            <a:t>。</a:t>
          </a:r>
          <a:endParaRPr kumimoji="1" lang="en-US" altLang="ja-JP" sz="1100" b="0">
            <a:solidFill>
              <a:schemeClr val="tx1"/>
            </a:solidFill>
          </a:endParaRPr>
        </a:p>
      </xdr:txBody>
    </xdr:sp>
    <xdr:clientData/>
  </xdr:oneCellAnchor>
  <xdr:twoCellAnchor>
    <xdr:from>
      <xdr:col>24</xdr:col>
      <xdr:colOff>52335</xdr:colOff>
      <xdr:row>2</xdr:row>
      <xdr:rowOff>179296</xdr:rowOff>
    </xdr:from>
    <xdr:to>
      <xdr:col>26</xdr:col>
      <xdr:colOff>20456</xdr:colOff>
      <xdr:row>2</xdr:row>
      <xdr:rowOff>179297</xdr:rowOff>
    </xdr:to>
    <xdr:cxnSp macro="">
      <xdr:nvCxnSpPr>
        <xdr:cNvPr id="3" name="直線矢印コネクタ 2"/>
        <xdr:cNvCxnSpPr/>
      </xdr:nvCxnSpPr>
      <xdr:spPr>
        <a:xfrm flipV="1">
          <a:off x="6897775" y="870120"/>
          <a:ext cx="324000" cy="1"/>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oneCellAnchor>
    <xdr:from>
      <xdr:col>20</xdr:col>
      <xdr:colOff>16624</xdr:colOff>
      <xdr:row>27</xdr:row>
      <xdr:rowOff>8220</xdr:rowOff>
    </xdr:from>
    <xdr:ext cx="3024000" cy="825867"/>
    <xdr:sp macro="" textlink="">
      <xdr:nvSpPr>
        <xdr:cNvPr id="7" name="正方形/長方形 6"/>
        <xdr:cNvSpPr/>
      </xdr:nvSpPr>
      <xdr:spPr>
        <a:xfrm>
          <a:off x="7603006" y="1330514"/>
          <a:ext cx="3024000" cy="825867"/>
        </a:xfrm>
        <a:prstGeom prst="rect">
          <a:avLst/>
        </a:prstGeom>
        <a:solidFill>
          <a:schemeClr val="bg1"/>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spAutoFit/>
        </a:bodyPr>
        <a:lstStyle/>
        <a:p>
          <a:pPr algn="l"/>
          <a:r>
            <a:rPr kumimoji="1" lang="ja-JP" altLang="en-US" sz="1100" b="1" u="sng">
              <a:solidFill>
                <a:schemeClr val="tx1"/>
              </a:solidFill>
            </a:rPr>
            <a:t>（２）・（３）</a:t>
          </a:r>
          <a:r>
            <a:rPr kumimoji="1" lang="ja-JP" altLang="en-US" sz="1100" b="0" u="sng">
              <a:solidFill>
                <a:schemeClr val="tx1"/>
              </a:solidFill>
            </a:rPr>
            <a:t>に記入した産業財産権の</a:t>
          </a:r>
          <a:r>
            <a:rPr kumimoji="1" lang="ja-JP" altLang="en-US" sz="1100" b="1" u="sng">
              <a:solidFill>
                <a:schemeClr val="tx1"/>
              </a:solidFill>
            </a:rPr>
            <a:t>特許等公報</a:t>
          </a:r>
          <a:r>
            <a:rPr kumimoji="1" lang="ja-JP" altLang="en-US" sz="1100" b="0" u="sng">
              <a:solidFill>
                <a:schemeClr val="tx1"/>
              </a:solidFill>
            </a:rPr>
            <a:t>を提出してください。</a:t>
          </a:r>
          <a:endParaRPr kumimoji="1" lang="en-US" altLang="ja-JP" sz="1100" b="0" u="sng">
            <a:solidFill>
              <a:schemeClr val="tx1"/>
            </a:solidFill>
          </a:endParaRPr>
        </a:p>
        <a:p>
          <a:pPr algn="l"/>
          <a:r>
            <a:rPr kumimoji="1" lang="en-US" altLang="ja-JP" sz="1100" b="0">
              <a:solidFill>
                <a:schemeClr val="tx1"/>
              </a:solidFill>
            </a:rPr>
            <a:t>※</a:t>
          </a:r>
          <a:r>
            <a:rPr kumimoji="1" lang="ja-JP" altLang="en-US" sz="1100" b="0">
              <a:solidFill>
                <a:schemeClr val="tx1"/>
              </a:solidFill>
            </a:rPr>
            <a:t>出願公開前の出願明細書は、記入及び提出不要です。</a:t>
          </a:r>
        </a:p>
      </xdr:txBody>
    </xdr:sp>
    <xdr:clientData/>
  </xdr:oneCellAnchor>
  <xdr:oneCellAnchor>
    <xdr:from>
      <xdr:col>20</xdr:col>
      <xdr:colOff>16624</xdr:colOff>
      <xdr:row>21</xdr:row>
      <xdr:rowOff>22409</xdr:rowOff>
    </xdr:from>
    <xdr:ext cx="3024000" cy="1192634"/>
    <xdr:sp macro="" textlink="">
      <xdr:nvSpPr>
        <xdr:cNvPr id="9" name="正方形/長方形 8">
          <a:hlinkClick xmlns:r="http://schemas.openxmlformats.org/officeDocument/2006/relationships" r:id="rId1"/>
        </xdr:cNvPr>
        <xdr:cNvSpPr/>
      </xdr:nvSpPr>
      <xdr:spPr>
        <a:xfrm>
          <a:off x="7603006" y="22409"/>
          <a:ext cx="3024000" cy="1192634"/>
        </a:xfrm>
        <a:prstGeom prst="rect">
          <a:avLst/>
        </a:prstGeom>
        <a:solidFill>
          <a:schemeClr val="bg1"/>
        </a:solidFill>
        <a:ln>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spAutoFit/>
        </a:bodyPr>
        <a:lstStyle/>
        <a:p>
          <a:pPr algn="l"/>
          <a:r>
            <a:rPr kumimoji="1" lang="ja-JP" altLang="en-US" sz="1100" b="0">
              <a:solidFill>
                <a:schemeClr val="tx1"/>
              </a:solidFill>
              <a:latin typeface="ＭＳ Ｐゴシック" panose="020B0600070205080204" pitchFamily="50" charset="-128"/>
              <a:ea typeface="ＭＳ Ｐゴシック" panose="020B0600070205080204" pitchFamily="50" charset="-128"/>
            </a:rPr>
            <a:t>本助成事業の内容が他者の特許に抵触していないかを</a:t>
          </a:r>
          <a:r>
            <a:rPr kumimoji="1" lang="ja-JP" altLang="en-US" sz="1100" b="0" u="sng">
              <a:solidFill>
                <a:schemeClr val="tx1"/>
              </a:solidFill>
              <a:latin typeface="ＭＳ Ｐゴシック" panose="020B0600070205080204" pitchFamily="50" charset="-128"/>
              <a:ea typeface="ＭＳ Ｐゴシック" panose="020B0600070205080204" pitchFamily="50" charset="-128"/>
            </a:rPr>
            <a:t>十分に確認してください。</a:t>
          </a:r>
          <a:endParaRPr kumimoji="1" lang="en-US" altLang="ja-JP" sz="1100" b="0" u="sng">
            <a:solidFill>
              <a:schemeClr val="tx1"/>
            </a:solidFill>
            <a:latin typeface="ＭＳ Ｐゴシック" panose="020B0600070205080204" pitchFamily="50" charset="-128"/>
            <a:ea typeface="ＭＳ Ｐゴシック" panose="020B0600070205080204" pitchFamily="50" charset="-128"/>
          </a:endParaRPr>
        </a:p>
        <a:p>
          <a:r>
            <a:rPr kumimoji="1" lang="ja-JP" altLang="ja-JP" sz="1100" b="0">
              <a:solidFill>
                <a:schemeClr val="tx1"/>
              </a:solidFill>
              <a:effectLst/>
              <a:latin typeface="ＭＳ Ｐゴシック" panose="020B0600070205080204" pitchFamily="50" charset="-128"/>
              <a:ea typeface="ＭＳ Ｐゴシック" panose="020B0600070205080204" pitchFamily="50" charset="-128"/>
              <a:cs typeface="+mn-cs"/>
            </a:rPr>
            <a:t>先行技術調査や産業財産権に関して不明な点は</a:t>
          </a:r>
          <a:r>
            <a:rPr kumimoji="1" lang="ja-JP" altLang="en-US" sz="1100" b="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ja-JP" sz="1100" b="1" u="sng">
              <a:solidFill>
                <a:schemeClr val="tx1"/>
              </a:solidFill>
              <a:effectLst/>
              <a:latin typeface="ＭＳ Ｐゴシック" panose="020B0600070205080204" pitchFamily="50" charset="-128"/>
              <a:ea typeface="ＭＳ Ｐゴシック" panose="020B0600070205080204" pitchFamily="50" charset="-128"/>
              <a:cs typeface="+mn-cs"/>
            </a:rPr>
            <a:t>東京都知的財産総合センター</a:t>
          </a:r>
          <a:r>
            <a:rPr kumimoji="1" lang="ja-JP" altLang="ja-JP" sz="1100" b="0">
              <a:solidFill>
                <a:schemeClr val="tx1"/>
              </a:solidFill>
              <a:effectLst/>
              <a:latin typeface="ＭＳ Ｐゴシック" panose="020B0600070205080204" pitchFamily="50" charset="-128"/>
              <a:ea typeface="ＭＳ Ｐゴシック" panose="020B0600070205080204" pitchFamily="50" charset="-128"/>
              <a:cs typeface="+mn-cs"/>
            </a:rPr>
            <a:t>で相談可能です。</a:t>
          </a:r>
          <a:r>
            <a:rPr kumimoji="1" lang="ja-JP" altLang="en-US" sz="1100" b="0">
              <a:solidFill>
                <a:schemeClr val="tx1"/>
              </a:solidFill>
              <a:effectLst/>
              <a:latin typeface="ＭＳ Ｐゴシック" panose="020B0600070205080204" pitchFamily="50" charset="-128"/>
              <a:ea typeface="ＭＳ Ｐゴシック" panose="020B0600070205080204" pitchFamily="50" charset="-128"/>
              <a:cs typeface="+mn-cs"/>
            </a:rPr>
            <a:t>（</a:t>
          </a:r>
          <a:r>
            <a:rPr lang="en-US" altLang="ja-JP" b="0">
              <a:latin typeface="ＭＳ Ｐゴシック" panose="020B0600070205080204" pitchFamily="50" charset="-128"/>
              <a:ea typeface="ＭＳ Ｐゴシック" panose="020B0600070205080204" pitchFamily="50" charset="-128"/>
              <a:hlinkClick xmlns:r="http://schemas.openxmlformats.org/officeDocument/2006/relationships" r:id=""/>
            </a:rPr>
            <a:t>https://www.tokyo-kosha.or.jp/chizai/consultant/index.html</a:t>
          </a:r>
          <a:r>
            <a:rPr lang="ja-JP" altLang="en-US" b="0">
              <a:solidFill>
                <a:schemeClr val="tx1"/>
              </a:solidFill>
              <a:latin typeface="ＭＳ Ｐゴシック" panose="020B0600070205080204" pitchFamily="50" charset="-128"/>
              <a:ea typeface="ＭＳ Ｐゴシック" panose="020B0600070205080204" pitchFamily="50" charset="-128"/>
            </a:rPr>
            <a:t>）</a:t>
          </a:r>
          <a:endParaRPr kumimoji="1" lang="ja-JP" altLang="en-US" sz="1100" b="0">
            <a:solidFill>
              <a:schemeClr val="tx1"/>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11206</xdr:colOff>
      <xdr:row>22</xdr:row>
      <xdr:rowOff>190502</xdr:rowOff>
    </xdr:from>
    <xdr:to>
      <xdr:col>20</xdr:col>
      <xdr:colOff>23824</xdr:colOff>
      <xdr:row>22</xdr:row>
      <xdr:rowOff>190503</xdr:rowOff>
    </xdr:to>
    <xdr:cxnSp macro="">
      <xdr:nvCxnSpPr>
        <xdr:cNvPr id="11" name="直線矢印コネクタ 10"/>
        <xdr:cNvCxnSpPr/>
      </xdr:nvCxnSpPr>
      <xdr:spPr>
        <a:xfrm flipV="1">
          <a:off x="7250206" y="371477"/>
          <a:ext cx="355518" cy="1"/>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editAs="oneCell">
    <xdr:from>
      <xdr:col>8</xdr:col>
      <xdr:colOff>123824</xdr:colOff>
      <xdr:row>21</xdr:row>
      <xdr:rowOff>151218</xdr:rowOff>
    </xdr:from>
    <xdr:to>
      <xdr:col>25</xdr:col>
      <xdr:colOff>119401</xdr:colOff>
      <xdr:row>30</xdr:row>
      <xdr:rowOff>57150</xdr:rowOff>
    </xdr:to>
    <xdr:pic>
      <xdr:nvPicPr>
        <xdr:cNvPr id="4" name="図 3"/>
        <xdr:cNvPicPr>
          <a:picLocks noChangeAspect="1"/>
        </xdr:cNvPicPr>
      </xdr:nvPicPr>
      <xdr:blipFill>
        <a:blip xmlns:r="http://schemas.openxmlformats.org/officeDocument/2006/relationships" r:embed="rId1"/>
        <a:stretch>
          <a:fillRect/>
        </a:stretch>
      </xdr:blipFill>
      <xdr:spPr>
        <a:xfrm>
          <a:off x="7029449" y="5885268"/>
          <a:ext cx="6415427" cy="2477682"/>
        </a:xfrm>
        <a:prstGeom prst="rect">
          <a:avLst/>
        </a:prstGeom>
      </xdr:spPr>
    </xdr:pic>
    <xdr:clientData/>
  </xdr:twoCellAnchor>
  <xdr:twoCellAnchor>
    <xdr:from>
      <xdr:col>11</xdr:col>
      <xdr:colOff>0</xdr:colOff>
      <xdr:row>4</xdr:row>
      <xdr:rowOff>0</xdr:rowOff>
    </xdr:from>
    <xdr:to>
      <xdr:col>18</xdr:col>
      <xdr:colOff>169095</xdr:colOff>
      <xdr:row>7</xdr:row>
      <xdr:rowOff>19050</xdr:rowOff>
    </xdr:to>
    <xdr:sp macro="" textlink="">
      <xdr:nvSpPr>
        <xdr:cNvPr id="12" name="四角形吹き出し 11"/>
        <xdr:cNvSpPr/>
      </xdr:nvSpPr>
      <xdr:spPr>
        <a:xfrm>
          <a:off x="8140700" y="869950"/>
          <a:ext cx="1997895" cy="876300"/>
        </a:xfrm>
        <a:prstGeom prst="wedgeRectCallout">
          <a:avLst>
            <a:gd name="adj1" fmla="val -49737"/>
            <a:gd name="adj2" fmla="val 79402"/>
          </a:avLst>
        </a:prstGeom>
        <a:solidFill>
          <a:sysClr val="window" lastClr="FFFFFF"/>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900">
              <a:solidFill>
                <a:sysClr val="windowText" lastClr="000000"/>
              </a:solidFill>
            </a:rPr>
            <a:t>・助成金交付申請額が上限を超えている場合、下記の該当の経費区分に調整したい金額を入力して、助成金交付申請額が限度内におさまるよう調整してください。</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11</xdr:col>
      <xdr:colOff>44824</xdr:colOff>
      <xdr:row>0</xdr:row>
      <xdr:rowOff>78441</xdr:rowOff>
    </xdr:from>
    <xdr:ext cx="4432752" cy="275717"/>
    <xdr:sp macro="" textlink="">
      <xdr:nvSpPr>
        <xdr:cNvPr id="9" name="正方形/長方形 8"/>
        <xdr:cNvSpPr/>
      </xdr:nvSpPr>
      <xdr:spPr>
        <a:xfrm>
          <a:off x="7645774" y="78441"/>
          <a:ext cx="4432752" cy="275717"/>
        </a:xfrm>
        <a:prstGeom prst="rect">
          <a:avLst/>
        </a:prstGeom>
        <a:solidFill>
          <a:schemeClr val="bg1"/>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en-US" sz="1100" b="1">
              <a:solidFill>
                <a:schemeClr val="dk1"/>
              </a:solidFill>
              <a:effectLst/>
              <a:latin typeface="ＭＳ Ｐゴシック" panose="020B0600070205080204" pitchFamily="50" charset="-128"/>
              <a:ea typeface="ＭＳ Ｐゴシック" panose="020B0600070205080204" pitchFamily="50" charset="-128"/>
              <a:cs typeface="+mn-cs"/>
            </a:rPr>
            <a:t>１</a:t>
          </a:r>
          <a:r>
            <a:rPr kumimoji="1" lang="en-US" altLang="ja-JP" sz="11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1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en-US" altLang="ja-JP" sz="11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en-US" sz="1100" b="1">
              <a:solidFill>
                <a:schemeClr val="dk1"/>
              </a:solidFill>
              <a:effectLst/>
              <a:latin typeface="ＭＳ Ｐゴシック" panose="020B0600070205080204" pitchFamily="50" charset="-128"/>
              <a:ea typeface="ＭＳ Ｐゴシック" panose="020B0600070205080204" pitchFamily="50" charset="-128"/>
              <a:cs typeface="+mn-cs"/>
            </a:rPr>
            <a:t>１１</a:t>
          </a:r>
          <a:r>
            <a:rPr kumimoji="1" lang="en-US" altLang="ja-JP" sz="11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は、</a:t>
          </a:r>
          <a:r>
            <a:rPr kumimoji="1" lang="ja-JP" altLang="ja-JP" sz="1100" b="0" u="sng">
              <a:solidFill>
                <a:schemeClr val="dk1"/>
              </a:solidFill>
              <a:effectLst/>
              <a:latin typeface="ＭＳ Ｐゴシック" panose="020B0600070205080204" pitchFamily="50" charset="-128"/>
              <a:ea typeface="ＭＳ Ｐゴシック" panose="020B0600070205080204" pitchFamily="50" charset="-128"/>
              <a:cs typeface="+mn-cs"/>
            </a:rPr>
            <a:t>計上する経費のページのみ記入及び提出</a:t>
          </a:r>
          <a:r>
            <a:rPr kumimoji="1" lang="ja-JP" altLang="ja-JP" sz="1100" b="0" u="none">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0" lang="en-US" altLang="ja-JP" sz="1100" b="0" u="none">
            <a:solidFill>
              <a:schemeClr val="dk1"/>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wsDr>
</file>

<file path=xl/tables/table1.xml><?xml version="1.0" encoding="utf-8"?>
<table xmlns="http://schemas.openxmlformats.org/spreadsheetml/2006/main" id="1" name="テーブル61024" displayName="テーブル61024" ref="A4:F9" totalsRowShown="0" headerRowDxfId="277" dataDxfId="276">
  <tableColumns count="6">
    <tableColumn id="1" name="申請_x000a_年度" dataDxfId="275"/>
    <tableColumn id="2" name="申 請 先" dataDxfId="274"/>
    <tableColumn id="3" name="助 成 事 業 名" dataDxfId="273"/>
    <tableColumn id="4" name="申 請 テ ー マ" dataDxfId="272"/>
    <tableColumn id="5" name="助成金額（円）" dataDxfId="271" dataCellStyle="桁区切り"/>
    <tableColumn id="6" name="本助成事業の_x000a_テーマとの関連" dataDxfId="270"/>
  </tableColumns>
  <tableStyleInfo name="テーブル スタイル 8" showFirstColumn="0" showLastColumn="0" showRowStripes="1" showColumnStripes="0"/>
</table>
</file>

<file path=xl/tables/table10.xml><?xml version="1.0" encoding="utf-8"?>
<table xmlns="http://schemas.openxmlformats.org/spreadsheetml/2006/main" id="3" name="機械装置・工具器具費15" displayName="機械装置・工具器具費15" ref="A7:L25" totalsRowCount="1" headerRowDxfId="81" dataDxfId="80" totalsRowDxfId="79" dataCellStyle="標準 2">
  <tableColumns count="12">
    <tableColumn id="1" name="経費_x000a_番号" dataDxfId="78" totalsRowDxfId="77" dataCellStyle="標準 2">
      <calculatedColumnFormula>ROW()-7</calculatedColumnFormula>
    </tableColumn>
    <tableColumn id="2" name="品　名" dataDxfId="76" totalsRowDxfId="75" dataCellStyle="標準 2"/>
    <tableColumn id="4" name="用　途" dataDxfId="74" totalsRowDxfId="73" dataCellStyle="標準 2"/>
    <tableColumn id="10" name="調達_x000a_方法" dataDxfId="72" totalsRowDxfId="71" dataCellStyle="標準 2"/>
    <tableColumn id="3" name="ﾘｰｽ・_x000a_ﾚﾝﾀﾙ_x000a_月数" dataDxfId="70" totalsRowDxfId="69"/>
    <tableColumn id="5" name="数量_x000a_(A)" dataDxfId="68" totalsRowDxfId="67" dataCellStyle="桁区切り"/>
    <tableColumn id="13" name="単位" dataDxfId="66" totalsRowDxfId="65" dataCellStyle="桁区切り"/>
    <tableColumn id="6" name="ﾘｰｽ･ﾚﾝﾀﾙ料_x000a_合計（税抜）_x000a_(B)" totalsRowLabel="計" dataDxfId="64" totalsRowDxfId="63" dataCellStyle="桁区切り"/>
    <tableColumn id="7" name="助成対象_x000a_経費_x000a_（税抜）_x000a_(A)×(B）" totalsRowFunction="sum" dataDxfId="62" totalsRowDxfId="61" dataCellStyle="桁区切り">
      <calculatedColumnFormula>機械装置・工具器具費15[[#This Row],[数量
(A)]]*機械装置・工具器具費15[[#This Row],[ﾘｰｽ･ﾚﾝﾀﾙ料
合計（税抜）
(B)]]</calculatedColumnFormula>
    </tableColumn>
    <tableColumn id="8" name="助成事業に_x000a_要する経費_x000a_（税込）" totalsRowFunction="sum" dataDxfId="60" totalsRowDxfId="59" dataCellStyle="桁区切り">
      <calculatedColumnFormula>ROUNDDOWN(機械装置・工具器具費15[[#This Row],[助成対象
経費
（税抜）
(A)×(B）]]*1.1,0)</calculatedColumnFormula>
    </tableColumn>
    <tableColumn id="9" name="ﾘｰｽ･ﾚﾝﾀﾙ先_x000a_事業者名" dataDxfId="58" totalsRowDxfId="57" dataCellStyle="標準 2"/>
    <tableColumn id="12" name="列1" dataDxfId="56" totalsRowDxfId="55" dataCellStyle="標準 2">
      <calculatedColumnFormula>IF(AND(機械装置・工具器具費15[[#This Row],[品　名]]="",機械装置・工具器具費15[[#This Row],[用　途]]="",機械装置・工具器具費15[[#This Row],[調達
方法]]="",機械装置・工具器具費15[[#This Row],[ﾘｰｽ・
ﾚﾝﾀﾙ
月数]]="",機械装置・工具器具費15[[#This Row],[数量
(A)]]="",機械装置・工具器具費15[[#This Row],[単位]]="",機械装置・工具器具費15[[#This Row],[ﾘｰｽ･ﾚﾝﾀﾙ料
合計（税抜）
(B)]]="",機械装置・工具器具費15[[#This Row],[ﾘｰｽ･ﾚﾝﾀﾙ先
事業者名]]=""),
    "",
    IF(AND(機械装置・工具器具費15[[#This Row],[品　名]]&lt;&gt;"",機械装置・工具器具費15[[#This Row],[用　途]]&lt;&gt;"",機械装置・工具器具費15[[#This Row],[調達
方法]]="購入",機械装置・工具器具費15[[#This Row],[ﾘｰｽ・
ﾚﾝﾀﾙ
月数]]="",機械装置・工具器具費15[[#This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途]]&lt;&gt;"",OR(機械装置・工具器具費15[[#This Row],[調達
方法]]="ﾘｰｽ",機械装置・工具器具費15[[#This Row],[調達
方法]]="ﾚﾝﾀﾙ"),機械装置・工具器具費15[[#This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途]]&lt;&gt;"",機械装置・工具器具費15[[#This Row],[調達
方法]]="購入",機械装置・工具器具費15[[#This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"←購入の場合は設置期間を記入しないでください。",
       "←全ての項目を記入してください。"))))</calculatedColumnFormula>
    </tableColumn>
  </tableColumns>
  <tableStyleInfo name="テーブル スタイル 8" showFirstColumn="0" showLastColumn="0" showRowStripes="1" showColumnStripes="0"/>
</table>
</file>

<file path=xl/tables/table11.xml><?xml version="1.0" encoding="utf-8"?>
<table xmlns="http://schemas.openxmlformats.org/spreadsheetml/2006/main" id="8" name="委託16" displayName="委託16" ref="A6:I24" totalsRowCount="1" headerRowDxfId="47" dataDxfId="46" totalsRowDxfId="45" dataCellStyle="標準 2">
  <tableColumns count="9">
    <tableColumn id="1" name="経費_x000a_番号" dataDxfId="44" totalsRowDxfId="43" dataCellStyle="標準 2">
      <calculatedColumnFormula>ROW()-6</calculatedColumnFormula>
    </tableColumn>
    <tableColumn id="2" name="委託内容" dataDxfId="42" totalsRowDxfId="41" dataCellStyle="標準 2"/>
    <tableColumn id="4" name="数量_x000a_(A)" dataDxfId="40" totalsRowDxfId="39" dataCellStyle="桁区切り"/>
    <tableColumn id="6" name="単位" dataDxfId="38" totalsRowDxfId="37" dataCellStyle="桁区切り"/>
    <tableColumn id="10" name="単価_x000a_（税抜）_x000a_(B)" totalsRowLabel="計" dataDxfId="36" totalsRowDxfId="35" dataCellStyle="桁区切り"/>
    <tableColumn id="7" name="助成対象経費_x000a_（税抜）_x000a_(A)×(B）" totalsRowFunction="sum" dataDxfId="34" totalsRowDxfId="33" dataCellStyle="桁区切り">
      <calculatedColumnFormula>委託16[[#This Row],[数量
(A)]]*委託16[[#This Row],[単価
（税抜）
(B)]]</calculatedColumnFormula>
    </tableColumn>
    <tableColumn id="8" name="助成事業に_x000a_要する経費_x000a_（税込）" totalsRowFunction="sum" dataDxfId="32" totalsRowDxfId="31" dataCellStyle="桁区切り">
      <calculatedColumnFormula>ROUNDDOWN(委託16[[#This Row],[助成対象経費
（税抜）
(A)×(B）]]*1.1,0)</calculatedColumnFormula>
    </tableColumn>
    <tableColumn id="9" name="委託先事業者名  " dataDxfId="30" totalsRowDxfId="29" dataCellStyle="標準 2"/>
    <tableColumn id="12" name="列1" dataDxfId="28" totalsRowDxfId="27" dataCellStyle="標準 2">
      <calculatedColumnFormula>IF(OR(AND(委託16[[#This Row],[委託内容]]="",委託16[[#This Row],[数量
(A)]]="",委託16[[#This Row],[単位]]="",委託16[[#This Row],[単価
（税抜）
(B)]]="",委託16[[#This Row],[委託先事業者名  ]]=""),
          AND(委託16[[#This Row],[委託内容]]&lt;&gt;"",委託16[[#This Row],[数量
(A)]]&lt;&gt;"",委託16[[#This Row],[単位]]&lt;&gt;"",委託16[[#This Row],[単価
（税抜）
(B)]]&lt;&gt;"",委託16[[#This Row],[委託先事業者名  ]]&lt;&gt;"")),
    "",
    "←全ての項目を入力してください。")</calculatedColumnFormula>
    </tableColumn>
  </tableColumns>
  <tableStyleInfo name="テーブル スタイル 8" showFirstColumn="0" showLastColumn="0" showRowStripes="1" showColumnStripes="0"/>
</table>
</file>

<file path=xl/tables/table12.xml><?xml version="1.0" encoding="utf-8"?>
<table xmlns="http://schemas.openxmlformats.org/spreadsheetml/2006/main" id="6" name="直接人件費172" displayName="直接人件費172" ref="A3:I19" totalsRowCount="1" headerRowDxfId="24" dataDxfId="23" totalsRowDxfId="22" headerRowCellStyle="標準 2">
  <tableColumns count="9">
    <tableColumn id="1" name="経費_x000a_番号" dataDxfId="21" totalsRowDxfId="20" dataCellStyle="標準 2">
      <calculatedColumnFormula>ROW()-3</calculatedColumnFormula>
    </tableColumn>
    <tableColumn id="2" name="従事者氏名" dataDxfId="19" totalsRowDxfId="18" dataCellStyle="標準 2">
      <calculatedColumnFormula>IF(AND('17'!B8=""),"",'17'!B8)</calculatedColumnFormula>
    </tableColumn>
    <tableColumn id="3" name="所属・役職" dataDxfId="17" totalsRowDxfId="16" dataCellStyle="標準 2"/>
    <tableColumn id="4" name="従事内容" dataDxfId="15" totalsRowDxfId="14" dataCellStyle="桁区切り"/>
    <tableColumn id="5" name="従事時間_x000a_(A)" dataDxfId="13" totalsRowDxfId="12" dataCellStyle="桁区切り">
      <calculatedColumnFormula>'17'!L8</calculatedColumnFormula>
    </tableColumn>
    <tableColumn id="6" name="時間単価_x000a_(B)" totalsRowLabel="計" dataDxfId="11" totalsRowDxfId="10" dataCellStyle="桁区切り"/>
    <tableColumn id="7" name="助成対象経費_x000a_(A)×(B)" totalsRowFunction="sum" dataDxfId="9" totalsRowDxfId="8" dataCellStyle="桁区切り">
      <calculatedColumnFormula>直接人件費172[[#This Row],[従事時間
(A)]]*直接人件費172[[#This Row],[時間単価
(B)]]</calculatedColumnFormula>
    </tableColumn>
    <tableColumn id="11" name="助成事業に_x000a_要する経費" totalsRowFunction="sum" dataDxfId="7" totalsRowDxfId="6" dataCellStyle="桁区切り">
      <calculatedColumnFormula>直接人件費172[[#This Row],[従事時間
(A)]]*直接人件費172[[#This Row],[時間単価
(B)]]</calculatedColumnFormula>
    </tableColumn>
    <tableColumn id="8" name="列2" dataDxfId="5" totalsRowDxfId="4" dataCellStyle="標準 2">
      <calculatedColumnFormula>IF(OR(AND(直接人件費172[[#This Row],[従事者氏名]]="",
                 直接人件費172[[#This Row],[所属・役職]]="",
                 直接人件費172[[#This Row],[従事内容]]="",
         直接人件費172[[#This Row],[従事時間
(A)]]=0,
         直接人件費172[[#This Row],[時間単価
(B)]]=""),
      AND(直接人件費172[[#This Row],[従事者氏名]]&lt;&gt;"",
          直接人件費172[[#This Row],[所属・役職]]&lt;&gt;"",
          直接人件費172[[#This Row],[従事内容]]&lt;&gt;"",
          直接人件費172[[#This Row],[従事時間
(A)]]&lt;&gt;0,
          直接人件費172[[#This Row],[時間単価
(B)]]&lt;&gt;"")),
   "",
   "←全ての項目を入力してください")</calculatedColumnFormula>
    </tableColumn>
  </tableColumns>
  <tableStyleInfo name="テーブル スタイル 8" showFirstColumn="0" showLastColumn="0" showRowStripes="1" showColumnStripes="0"/>
</table>
</file>

<file path=xl/tables/table2.xml><?xml version="1.0" encoding="utf-8"?>
<table xmlns="http://schemas.openxmlformats.org/spreadsheetml/2006/main" id="7" name="テーブル6101235" displayName="テーブル6101235" ref="A12:F17" totalsRowShown="0" headerRowDxfId="269" dataDxfId="268">
  <tableColumns count="6">
    <tableColumn id="1" name="申請_x000a_年度" dataDxfId="267"/>
    <tableColumn id="2" name="申 請 先" dataDxfId="266"/>
    <tableColumn id="3" name="助 成 事 業 名" dataDxfId="265"/>
    <tableColumn id="4" name="申 請 テ ー マ" dataDxfId="264"/>
    <tableColumn id="5" name="助成金額（円）" dataDxfId="263" dataCellStyle="桁区切り"/>
    <tableColumn id="6" name="本助成事業の_x000a_テーマとの関連" dataDxfId="262"/>
  </tableColumns>
  <tableStyleInfo name="テーブル スタイル 8" showFirstColumn="0" showLastColumn="0" showRowStripes="1" showColumnStripes="0"/>
</table>
</file>

<file path=xl/tables/table3.xml><?xml version="1.0" encoding="utf-8"?>
<table xmlns="http://schemas.openxmlformats.org/spreadsheetml/2006/main" id="9" name="テーブル17" displayName="テーブル17" ref="A4:G16" totalsRowShown="0" headerRowDxfId="261" dataDxfId="259" headerRowBorderDxfId="260" tableBorderDxfId="258" totalsRowBorderDxfId="257">
  <tableColumns count="7">
    <tableColumn id="8" name="No." dataDxfId="256">
      <calculatedColumnFormula>ROW()-ROW(テーブル17[[#Headers],[No.]])</calculatedColumnFormula>
    </tableColumn>
    <tableColumn id="1" name="氏　　　名" dataDxfId="255" totalsRowDxfId="254"/>
    <tableColumn id="2" name="役　員" dataDxfId="253" totalsRowDxfId="252"/>
    <tableColumn id="3" name="株　主" dataDxfId="251" totalsRowDxfId="250"/>
    <tableColumn id="4" name="役職／申請事業者_x000a_との関係又は職業" dataDxfId="249" totalsRowDxfId="248"/>
    <tableColumn id="5" name="持ち株数" dataDxfId="247" totalsRowDxfId="246" dataCellStyle="桁区切り"/>
    <tableColumn id="6" name="持ち株比率" dataDxfId="245" dataCellStyle="パーセント">
      <calculatedColumnFormula>IFERROR(テーブル17[[#This Row],[持ち株数]]/$F$17,"")</calculatedColumnFormula>
    </tableColumn>
  </tableColumns>
  <tableStyleInfo showFirstColumn="0" showLastColumn="0" showRowStripes="1" showColumnStripes="0"/>
</table>
</file>

<file path=xl/tables/table4.xml><?xml version="1.0" encoding="utf-8"?>
<table xmlns="http://schemas.openxmlformats.org/spreadsheetml/2006/main" id="2" name="原材料・副資材費" displayName="原材料・副資材費" ref="A6:K24" totalsRowCount="1" headerRowDxfId="239" dataDxfId="238" totalsRowDxfId="237" dataCellStyle="標準 2">
  <tableColumns count="11">
    <tableColumn id="1" name="経費_x000a_番号" dataDxfId="236" totalsRowDxfId="235" dataCellStyle="標準 2">
      <calculatedColumnFormula>ROW()-6</calculatedColumnFormula>
    </tableColumn>
    <tableColumn id="2" name="品　名" dataDxfId="234" totalsRowDxfId="233" dataCellStyle="標準 2"/>
    <tableColumn id="3" name="仕　様" dataDxfId="232" totalsRowDxfId="231" dataCellStyle="標準 2"/>
    <tableColumn id="4" name="用　途" dataDxfId="230" totalsRowDxfId="229" dataCellStyle="標準 2"/>
    <tableColumn id="5" name="数量_x000a_(A)" dataDxfId="228" totalsRowDxfId="227" dataCellStyle="桁区切り"/>
    <tableColumn id="10" name="単位" dataDxfId="226" totalsRowDxfId="225" dataCellStyle="桁区切り"/>
    <tableColumn id="6" name="単価_x000a_（税抜）_x000a_(B)" totalsRowLabel="計" dataDxfId="224" totalsRowDxfId="223" dataCellStyle="桁区切り"/>
    <tableColumn id="7" name="助成対象経費_x000a_（税抜）_x000a_(A)×(B)" totalsRowFunction="sum" dataDxfId="222" totalsRowDxfId="221" dataCellStyle="桁区切り">
      <calculatedColumnFormula>原材料・副資材費[[#This Row],[数量
(A)]]*原材料・副資材費[[#This Row],[単価
（税抜）
(B)]]</calculatedColumnFormula>
    </tableColumn>
    <tableColumn id="8" name="助成事業に_x000a_要する経費_x000a_（税込）" totalsRowFunction="sum" dataDxfId="220" totalsRowDxfId="219" dataCellStyle="桁区切り">
      <calculatedColumnFormula>ROUNDDOWN(原材料・副資材費[[#This Row],[助成対象経費
（税抜）
(A)×(B)]]*1.1,0)</calculatedColumnFormula>
    </tableColumn>
    <tableColumn id="9" name="購入先事業者名" dataDxfId="218" totalsRowDxfId="217" dataCellStyle="標準 2"/>
    <tableColumn id="12" name="列1" dataDxfId="216" totalsRowDxfId="215" dataCellStyle="標準 2">
      <calculatedColumnFormula>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calculatedColumnFormula>
    </tableColumn>
  </tableColumns>
  <tableStyleInfo name="テーブル スタイル 8" showFirstColumn="0" showLastColumn="0" showRowStripes="1" showColumnStripes="0"/>
</table>
</file>

<file path=xl/tables/table5.xml><?xml version="1.0" encoding="utf-8"?>
<table xmlns="http://schemas.openxmlformats.org/spreadsheetml/2006/main" id="4" name="機械装置・工具器具費10" displayName="機械装置・工具器具費10" ref="A6:L24" totalsRowCount="1" headerRowDxfId="211" dataDxfId="210" totalsRowDxfId="209" dataCellStyle="標準 2">
  <tableColumns count="12">
    <tableColumn id="1" name="経費_x000a_番号" dataDxfId="208" totalsRowDxfId="207" dataCellStyle="標準 2">
      <calculatedColumnFormula>ROW()-6</calculatedColumnFormula>
    </tableColumn>
    <tableColumn id="2" name="品　名" dataDxfId="206" totalsRowDxfId="205" dataCellStyle="標準 2"/>
    <tableColumn id="4" name="用　途" dataDxfId="204" totalsRowDxfId="203" dataCellStyle="標準 2"/>
    <tableColumn id="10" name="調達_x000a_方法" dataDxfId="202" totalsRowDxfId="201" dataCellStyle="標準 2"/>
    <tableColumn id="3" name="ﾘｰｽ・_x000a_ﾚﾝﾀﾙ_x000a_月数" dataDxfId="200" totalsRowDxfId="199"/>
    <tableColumn id="5" name="数量_x000a_(A)" dataDxfId="198" totalsRowDxfId="197" dataCellStyle="桁区切り"/>
    <tableColumn id="13" name="単位" dataDxfId="196" totalsRowDxfId="195" dataCellStyle="桁区切り"/>
    <tableColumn id="6" name="購入単価_x000a_又は_x000a_ﾘｰｽ･ﾚﾝﾀﾙ料_x000a_合計（税抜）_x000a_(B)" totalsRowLabel="計" dataDxfId="194" totalsRowDxfId="193" dataCellStyle="桁区切り"/>
    <tableColumn id="7" name="助成対象_x000a_経費_x000a_（税抜）_x000a_(A)×(B）" totalsRowFunction="sum" dataDxfId="192" totalsRowDxfId="191" dataCellStyle="桁区切り">
      <calculatedColumnFormula>機械装置・工具器具費10[[#This Row],[数量
(A)]]*機械装置・工具器具費10[[#This Row],[購入単価
又は
ﾘｰｽ･ﾚﾝﾀﾙ料
合計（税抜）
(B)]]</calculatedColumnFormula>
    </tableColumn>
    <tableColumn id="8" name="助成事業に_x000a_要する経費_x000a_（税込）" totalsRowFunction="sum" dataDxfId="190" totalsRowDxfId="189" dataCellStyle="桁区切り">
      <calculatedColumnFormula>ROUNDDOWN(機械装置・工具器具費10[[#This Row],[助成対象
経費
（税抜）
(A)×(B）]]*1.1,0)</calculatedColumnFormula>
    </tableColumn>
    <tableColumn id="9" name="購入先又は_x000a_ﾘｰｽ･ﾚﾝﾀﾙ先_x000a_事業者名" dataDxfId="188" totalsRowDxfId="187" dataCellStyle="標準 2"/>
    <tableColumn id="12" name="列1" dataDxfId="186" totalsRowDxfId="185" dataCellStyle="標準 2">
      <calculatedColumnFormula>IF(AND(機械装置・工具器具費10[[#This Row],[品　名]]="",機械装置・工具器具費10[[#This Row],[用　途]]="",機械装置・工具器具費10[[#This Row],[調達
方法]]="",機械装置・工具器具費10[[#This Row],[ﾘｰｽ・
ﾚﾝﾀﾙ
月数]]="",機械装置・工具器具費10[[#This Row],[数量
(A)]]="",機械装置・工具器具費10[[#This Row],[単位]]="",機械装置・工具器具費10[[#This Row],[購入単価
又は
ﾘｰｽ･ﾚﾝﾀﾙ料
合計（税抜）
(B)]]="",機械装置・工具器具費10[[#This Row],[購入先又は
ﾘｰｽ･ﾚﾝﾀﾙ先
事業者名]]=""),
    "",
    IF(AND(機械装置・工具器具費10[[#This Row],[品　名]]&lt;&gt;"",機械装置・工具器具費10[[#This Row],[用　途]]&lt;&gt;"",機械装置・工具器具費10[[#This Row],[調達
方法]]="購入",機械装置・工具器具費10[[#This Row],[ﾘｰｽ・
ﾚﾝﾀﾙ
月数]]="",機械装置・工具器具費10[[#This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途]]&lt;&gt;"",OR(機械装置・工具器具費10[[#This Row],[調達
方法]]="ﾘｰｽ",機械装置・工具器具費10[[#This Row],[調達
方法]]="ﾚﾝﾀﾙ"),機械装置・工具器具費10[[#This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途]]&lt;&gt;"",機械装置・工具器具費10[[#This Row],[調達
方法]]="購入",機械装置・工具器具費10[[#This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"←購入の場合は設置期間を記入しないでください。",
       "←全ての項目を記入してください。"))))</calculatedColumnFormula>
    </tableColumn>
  </tableColumns>
  <tableStyleInfo name="テーブル スタイル 8" showFirstColumn="0" showLastColumn="0" showRowStripes="1" showColumnStripes="0"/>
</table>
</file>

<file path=xl/tables/table6.xml><?xml version="1.0" encoding="utf-8"?>
<table xmlns="http://schemas.openxmlformats.org/spreadsheetml/2006/main" id="5" name="委託費11" displayName="委託費11" ref="A6:I24" totalsRowCount="1" headerRowDxfId="177" dataDxfId="176" totalsRowDxfId="175" dataCellStyle="標準 2">
  <tableColumns count="9">
    <tableColumn id="1" name="経費_x000a_番号" dataDxfId="174" totalsRowDxfId="173" dataCellStyle="標準 2">
      <calculatedColumnFormula>ROW()-6</calculatedColumnFormula>
    </tableColumn>
    <tableColumn id="2" name="委託内容／_x000a_指導内容" dataDxfId="172" totalsRowDxfId="171" dataCellStyle="標準 2"/>
    <tableColumn id="4" name="数量／_x000a_指導日数_x000a_(A)" dataDxfId="170" totalsRowDxfId="169" dataCellStyle="桁区切り"/>
    <tableColumn id="6" name="単位" dataDxfId="168" totalsRowDxfId="167" dataCellStyle="桁区切り"/>
    <tableColumn id="10" name="単価_x000a_（税抜）_x000a_(B)" totalsRowLabel="計" dataDxfId="166" totalsRowDxfId="165" dataCellStyle="桁区切り"/>
    <tableColumn id="7" name="助成対象経費_x000a_（税抜）_x000a_(A)×(B）" totalsRowFunction="sum" dataDxfId="164" totalsRowDxfId="163" dataCellStyle="桁区切り">
      <calculatedColumnFormula>委託費11[[#This Row],[数量／
指導日数
(A)]]*委託費11[[#This Row],[単価
（税抜）
(B)]]</calculatedColumnFormula>
    </tableColumn>
    <tableColumn id="8" name="助成事業に_x000a_要する経費_x000a_（税込）" totalsRowFunction="sum" dataDxfId="162" totalsRowDxfId="161" dataCellStyle="桁区切り">
      <calculatedColumnFormula>ROUNDDOWN(委託費11[[#This Row],[助成対象経費
（税抜）
(A)×(B）]]*1.1,0)</calculatedColumnFormula>
    </tableColumn>
    <tableColumn id="9" name="委託先事業者名／_x000a_専門家所属・氏名   " dataDxfId="160" totalsRowDxfId="159" dataCellStyle="標準 2"/>
    <tableColumn id="12" name="列1" dataDxfId="158" totalsRowDxfId="157" dataCellStyle="標準 2">
      <calculatedColumnFormula>IF(OR(AND(委託費11[[#This Row],[委託内容／
指導内容]]="",委託費11[[#This Row],[数量／
指導日数
(A)]]="",委託費11[[#This Row],[単位]]="",委託費11[[#This Row],[単価
（税抜）
(B)]]="",委託費11[[#This Row],[委託先事業者名／
専門家所属・氏名   ]]=""),
          AND(委託費11[[#This Row],[委託内容／
指導内容]]&lt;&gt;"",委託費11[[#This Row],[数量／
指導日数
(A)]]&lt;&gt;"",委託費11[[#This Row],[単位]]&lt;&gt;"",委託費11[[#This Row],[単価
（税抜）
(B)]]&lt;&gt;"",委託費11[[#This Row],[委託先事業者名／
専門家所属・氏名   ]]&lt;&gt;"")),
    "",
    "←全ての項目を入力してください。")</calculatedColumnFormula>
    </tableColumn>
  </tableColumns>
  <tableStyleInfo name="テーブル スタイル 8" showFirstColumn="0" showLastColumn="0" showRowStripes="1" showColumnStripes="0"/>
</table>
</file>

<file path=xl/tables/table7.xml><?xml version="1.0" encoding="utf-8"?>
<table xmlns="http://schemas.openxmlformats.org/spreadsheetml/2006/main" id="13" name="産業財産権・出願導入費" displayName="産業財産権・出願導入費" ref="A4:I15" totalsRowCount="1" headerRowDxfId="155" dataDxfId="154" totalsRowDxfId="153" dataCellStyle="標準 2">
  <tableColumns count="9">
    <tableColumn id="1" name="経費_x000a_番号" dataDxfId="152" totalsRowDxfId="151" dataCellStyle="標準 2">
      <calculatedColumnFormula>ROW()-4</calculatedColumnFormula>
    </tableColumn>
    <tableColumn id="2" name="対象製品等" dataDxfId="150" totalsRowDxfId="149" dataCellStyle="標準 2"/>
    <tableColumn id="3" name="権利名" dataDxfId="148" totalsRowDxfId="147" dataCellStyle="標準 2"/>
    <tableColumn id="10" name="内容" dataDxfId="146" totalsRowDxfId="145" dataCellStyle="桁区切り"/>
    <tableColumn id="5" name="弁理士事務所_x000a_又は_x000a_権利所有事業者名" dataDxfId="144" totalsRowDxfId="143" dataCellStyle="桁区切り"/>
    <tableColumn id="8" name="単価_x000a_（税抜）" totalsRowLabel="計" dataDxfId="142" totalsRowDxfId="141" dataCellStyle="桁区切り"/>
    <tableColumn id="6" name="助成対象経費_x000a_（税抜）" totalsRowFunction="sum" dataDxfId="140" totalsRowDxfId="139" dataCellStyle="桁区切り">
      <calculatedColumnFormula>産業財産権・出願導入費[[#This Row],[単価
（税抜）]]</calculatedColumnFormula>
    </tableColumn>
    <tableColumn id="12" name="助成事業に_x000a_要する経費_x000a_（税込）" totalsRowFunction="sum" dataDxfId="138" totalsRowDxfId="137" dataCellStyle="桁区切り">
      <calculatedColumnFormula>ROUNDDOWN(産業財産権・出願導入費[[#This Row],[助成対象経費
（税抜）]]*1.1,0)</calculatedColumnFormula>
    </tableColumn>
    <tableColumn id="4" name="列2" dataDxfId="136" totalsRowDxfId="135" dataCellStyle="標準 2">
      <calculatedColumnFormula>IF(OR(AND(産業財産権・出願導入費[[#This Row],[対象製品等]]="",産業財産権・出願導入費[[#This Row],[権利名]]="",産業財産権・出願導入費[[#This Row],[内容]]="",産業財産権・出願導入費[[#This Row],[弁理士事務所
又は
権利所有事業者名]]="",産業財産権・出願導入費[[#This Row],[単価
（税抜）]]=""),
          AND(産業財産権・出願導入費[[#This Row],[対象製品等]]&lt;&gt;"",産業財産権・出願導入費[[#This Row],[権利名]]&lt;&gt;"",産業財産権・出願導入費[[#This Row],[内容]]&lt;&gt;"",産業財産権・出願導入費[[#This Row],[弁理士事務所
又は
権利所有事業者名]]&lt;&gt;"",産業財産権・出願導入費[[#This Row],[単価
（税抜）]]&lt;&gt;"")),
    "",
    "←全ての項目を入力してください。")</calculatedColumnFormula>
    </tableColumn>
  </tableColumns>
  <tableStyleInfo name="テーブル スタイル 8" showFirstColumn="0" showLastColumn="0" showRowStripes="1" showColumnStripes="0"/>
</table>
</file>

<file path=xl/tables/table8.xml><?xml version="1.0" encoding="utf-8"?>
<table xmlns="http://schemas.openxmlformats.org/spreadsheetml/2006/main" id="12" name="直接人件費" displayName="直接人件費" ref="A3:I19" totalsRowCount="1" headerRowDxfId="133" dataDxfId="132" totalsRowDxfId="131" headerRowCellStyle="標準 2">
  <tableColumns count="9">
    <tableColumn id="1" name="経費_x000a_番号" dataDxfId="130" totalsRowDxfId="129" dataCellStyle="標準 2">
      <calculatedColumnFormula>ROW()-3</calculatedColumnFormula>
    </tableColumn>
    <tableColumn id="2" name="従事者氏名" dataDxfId="128" totalsRowDxfId="127" dataCellStyle="標準 2">
      <calculatedColumnFormula>IF(AND('13'!B6=""),"",'13'!B6)</calculatedColumnFormula>
    </tableColumn>
    <tableColumn id="3" name="所属・役職" dataDxfId="126" totalsRowDxfId="125" dataCellStyle="標準 2"/>
    <tableColumn id="4" name="従事内容" dataDxfId="124" totalsRowDxfId="123" dataCellStyle="桁区切り"/>
    <tableColumn id="5" name="従事時間_x000a_(A)" dataDxfId="122" totalsRowDxfId="121" dataCellStyle="桁区切り">
      <calculatedColumnFormula>'13'!L6</calculatedColumnFormula>
    </tableColumn>
    <tableColumn id="6" name="時間単価_x000a_(B)" totalsRowLabel="計" dataDxfId="120" totalsRowDxfId="119" dataCellStyle="桁区切り"/>
    <tableColumn id="7" name="助成対象経費_x000a_(A)×(B)" totalsRowFunction="sum" dataDxfId="118" totalsRowDxfId="117" dataCellStyle="桁区切り">
      <calculatedColumnFormula>直接人件費[[#This Row],[従事時間
(A)]]*直接人件費[[#This Row],[時間単価
(B)]]</calculatedColumnFormula>
    </tableColumn>
    <tableColumn id="11" name="助成事業に_x000a_要する経費" totalsRowFunction="sum" dataDxfId="116" totalsRowDxfId="115" dataCellStyle="桁区切り">
      <calculatedColumnFormula>直接人件費[[#This Row],[従事時間
(A)]]*直接人件費[[#This Row],[時間単価
(B)]]</calculatedColumnFormula>
    </tableColumn>
    <tableColumn id="8" name="列2" dataDxfId="114" totalsRowDxfId="113" dataCellStyle="標準 2">
      <calculatedColumnFormula>IF(OR(AND(直接人件費[[#This Row],[従事者氏名]]="",
                 直接人件費[[#This Row],[所属・役職]]="",
                 直接人件費[[#This Row],[従事内容]]="",
         直接人件費[[#This Row],[従事時間
(A)]]=0,
         直接人件費[[#This Row],[時間単価
(B)]]=""),
      AND(直接人件費[[#This Row],[従事者氏名]]&lt;&gt;"",
          直接人件費[[#This Row],[所属・役職]]&lt;&gt;"",
          直接人件費[[#This Row],[従事内容]]&lt;&gt;"",
          直接人件費[[#This Row],[従事時間
(A)]]&lt;&gt;0,
          直接人件費[[#This Row],[時間単価
(B)]]&lt;&gt;"")),
   "",
   "←全ての項目を入力してください")</calculatedColumnFormula>
    </tableColumn>
  </tableColumns>
  <tableStyleInfo name="テーブル スタイル 8" showFirstColumn="0" showLastColumn="0" showRowStripes="1" showColumnStripes="0"/>
</table>
</file>

<file path=xl/tables/table9.xml><?xml version="1.0" encoding="utf-8"?>
<table xmlns="http://schemas.openxmlformats.org/spreadsheetml/2006/main" id="10" name="原材料・副資材費14" displayName="原材料・副資材費14" ref="A16:K27" totalsRowCount="1" headerRowDxfId="109" dataDxfId="108" totalsRowDxfId="107" dataCellStyle="標準 2">
  <tableColumns count="11">
    <tableColumn id="1" name="経費_x000a_番号" dataDxfId="106" totalsRowDxfId="105" dataCellStyle="標準 2">
      <calculatedColumnFormula>ROW()-16</calculatedColumnFormula>
    </tableColumn>
    <tableColumn id="2" name="品　名" dataDxfId="104" totalsRowDxfId="103" dataCellStyle="標準 2"/>
    <tableColumn id="3" name="仕　様" dataDxfId="102" totalsRowDxfId="101" dataCellStyle="標準 2"/>
    <tableColumn id="4" name="用　途" dataDxfId="100" totalsRowDxfId="99" dataCellStyle="標準 2"/>
    <tableColumn id="5" name="数量_x000a_(A)" dataDxfId="98" totalsRowDxfId="97" dataCellStyle="桁区切り"/>
    <tableColumn id="10" name="単位" dataDxfId="96" totalsRowDxfId="95" dataCellStyle="桁区切り"/>
    <tableColumn id="6" name="単価_x000a_（税抜）_x000a_(B)" totalsRowLabel="計" dataDxfId="94" totalsRowDxfId="93" dataCellStyle="桁区切り"/>
    <tableColumn id="7" name="助成対象経費_x000a_（税抜）_x000a_(A)×(B)" totalsRowFunction="sum" dataDxfId="92" totalsRowDxfId="91" dataCellStyle="桁区切り">
      <calculatedColumnFormula>原材料・副資材費14[[#This Row],[数量
(A)]]*原材料・副資材費14[[#This Row],[単価
（税抜）
(B)]]</calculatedColumnFormula>
    </tableColumn>
    <tableColumn id="8" name="助成事業に_x000a_要する経費_x000a_（税込）" totalsRowFunction="sum" dataDxfId="90" totalsRowDxfId="89" dataCellStyle="桁区切り">
      <calculatedColumnFormula>ROUNDDOWN(原材料・副資材費14[[#This Row],[助成対象経費
（税抜）
(A)×(B)]]*1.1,0)</calculatedColumnFormula>
    </tableColumn>
    <tableColumn id="9" name="購入先事業者名" dataDxfId="88" totalsRowDxfId="87" dataCellStyle="標準 2"/>
    <tableColumn id="12" name="列1" dataDxfId="86" totalsRowDxfId="85" dataCellStyle="標準 2">
      <calculatedColumnFormula>IF(OR(AND($B17="",$C17="",$D17="",$E17="",$F17="",$G17="",$J17=""),AND($B17&lt;&gt;"",$C17&lt;&gt;"",$D17&lt;&gt;"",$E17&lt;&gt;"",$F17&lt;&gt;"",$G17&lt;&gt;"",$J17&lt;&gt;"")),"","←全ての項目を入力してください。")</calculatedColumnFormula>
    </tableColumn>
  </tableColumns>
  <tableStyleInfo name="テーブル スタイル 8"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1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table" Target="../tables/table2.xml"/></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CS67"/>
  <sheetViews>
    <sheetView tabSelected="1" view="pageBreakPreview" zoomScale="87" zoomScaleNormal="100" zoomScaleSheetLayoutView="87" workbookViewId="0">
      <selection activeCell="A2" sqref="A2:F2"/>
    </sheetView>
  </sheetViews>
  <sheetFormatPr defaultColWidth="5" defaultRowHeight="18" customHeight="1" x14ac:dyDescent="0.2"/>
  <cols>
    <col min="1" max="3" width="1.26953125" style="112" customWidth="1"/>
    <col min="4" max="4" width="50.26953125" style="112" customWidth="1"/>
    <col min="5" max="5" width="68.36328125" style="113" customWidth="1"/>
    <col min="6" max="6" width="5.26953125" style="114" customWidth="1"/>
    <col min="7" max="7" width="5" style="90"/>
    <col min="8" max="12" width="0" style="90" hidden="1" customWidth="1"/>
    <col min="13" max="16384" width="5" style="90"/>
  </cols>
  <sheetData>
    <row r="1" spans="1:17" ht="18" customHeight="1" x14ac:dyDescent="0.2">
      <c r="A1" s="719" t="s">
        <v>713</v>
      </c>
      <c r="B1" s="719"/>
      <c r="C1" s="719"/>
      <c r="D1" s="719"/>
      <c r="E1" s="719"/>
      <c r="F1" s="719"/>
      <c r="G1" s="86"/>
      <c r="H1" s="86"/>
      <c r="I1" s="86"/>
      <c r="J1" s="86"/>
      <c r="K1" s="86"/>
      <c r="L1" s="86"/>
      <c r="M1" s="86"/>
      <c r="N1" s="86"/>
      <c r="O1" s="86"/>
      <c r="P1" s="86"/>
      <c r="Q1" s="86"/>
    </row>
    <row r="2" spans="1:17" ht="18" customHeight="1" x14ac:dyDescent="0.2">
      <c r="A2" s="719" t="s">
        <v>372</v>
      </c>
      <c r="B2" s="719"/>
      <c r="C2" s="719"/>
      <c r="D2" s="719"/>
      <c r="E2" s="719"/>
      <c r="F2" s="719"/>
      <c r="G2" s="86"/>
      <c r="H2" s="86"/>
      <c r="I2" s="86"/>
      <c r="J2" s="86"/>
      <c r="K2" s="86"/>
      <c r="L2" s="86"/>
      <c r="M2" s="86"/>
      <c r="N2" s="86"/>
      <c r="O2" s="86"/>
      <c r="P2" s="86"/>
      <c r="Q2" s="86"/>
    </row>
    <row r="3" spans="1:17" ht="18" customHeight="1" x14ac:dyDescent="0.2">
      <c r="A3" s="720" t="s">
        <v>370</v>
      </c>
      <c r="B3" s="721"/>
      <c r="C3" s="721"/>
      <c r="D3" s="721"/>
      <c r="E3" s="721"/>
      <c r="F3" s="721"/>
      <c r="G3" s="86"/>
      <c r="H3" s="86"/>
      <c r="I3" s="86"/>
      <c r="J3" s="86"/>
      <c r="K3" s="86"/>
      <c r="L3" s="86"/>
      <c r="M3" s="86"/>
      <c r="N3" s="86"/>
      <c r="O3" s="86"/>
      <c r="P3" s="86"/>
      <c r="Q3" s="86"/>
    </row>
    <row r="4" spans="1:17" ht="18" customHeight="1" x14ac:dyDescent="0.2">
      <c r="A4" s="722" t="s">
        <v>369</v>
      </c>
      <c r="B4" s="704"/>
      <c r="C4" s="704"/>
      <c r="D4" s="704"/>
      <c r="E4" s="704"/>
      <c r="F4" s="704"/>
      <c r="G4" s="86"/>
      <c r="H4" s="86"/>
      <c r="I4" s="86"/>
      <c r="J4" s="86"/>
      <c r="K4" s="86"/>
      <c r="L4" s="86"/>
      <c r="M4" s="86"/>
      <c r="N4" s="86"/>
      <c r="O4" s="86"/>
      <c r="P4" s="86"/>
      <c r="Q4" s="86"/>
    </row>
    <row r="5" spans="1:17" ht="18" customHeight="1" x14ac:dyDescent="0.2">
      <c r="A5" s="704" t="s">
        <v>366</v>
      </c>
      <c r="B5" s="704"/>
      <c r="C5" s="704"/>
      <c r="D5" s="704"/>
      <c r="E5" s="704"/>
      <c r="F5" s="704"/>
      <c r="G5" s="86"/>
      <c r="H5" s="86"/>
      <c r="I5" s="86"/>
      <c r="J5" s="86"/>
      <c r="K5" s="86"/>
      <c r="L5" s="86"/>
      <c r="M5" s="86"/>
      <c r="N5" s="86"/>
      <c r="O5" s="86"/>
      <c r="P5" s="86"/>
      <c r="Q5" s="86"/>
    </row>
    <row r="6" spans="1:17" ht="18" customHeight="1" x14ac:dyDescent="0.2">
      <c r="A6" s="704" t="s">
        <v>368</v>
      </c>
      <c r="B6" s="704"/>
      <c r="C6" s="704"/>
      <c r="D6" s="704"/>
      <c r="E6" s="704"/>
      <c r="F6" s="704"/>
      <c r="G6" s="86"/>
      <c r="H6" s="86"/>
      <c r="I6" s="86"/>
      <c r="J6" s="86"/>
      <c r="K6" s="86"/>
      <c r="L6" s="86"/>
      <c r="M6" s="86"/>
      <c r="N6" s="86"/>
      <c r="O6" s="86"/>
      <c r="P6" s="86"/>
      <c r="Q6" s="86"/>
    </row>
    <row r="7" spans="1:17" ht="18" customHeight="1" x14ac:dyDescent="0.2">
      <c r="A7" s="704" t="s">
        <v>367</v>
      </c>
      <c r="B7" s="704"/>
      <c r="C7" s="704"/>
      <c r="D7" s="704"/>
      <c r="E7" s="704"/>
      <c r="F7" s="704"/>
      <c r="G7" s="86"/>
      <c r="H7" s="86"/>
      <c r="I7" s="86"/>
      <c r="J7" s="86"/>
      <c r="K7" s="86"/>
      <c r="L7" s="86"/>
      <c r="M7" s="86"/>
      <c r="N7" s="86"/>
      <c r="O7" s="86"/>
      <c r="P7" s="86"/>
      <c r="Q7" s="86"/>
    </row>
    <row r="8" spans="1:17" ht="18" customHeight="1" x14ac:dyDescent="0.2">
      <c r="A8" s="704" t="s">
        <v>371</v>
      </c>
      <c r="B8" s="704"/>
      <c r="C8" s="704"/>
      <c r="D8" s="704"/>
      <c r="E8" s="704"/>
      <c r="F8" s="704"/>
      <c r="G8" s="86"/>
      <c r="H8" s="86"/>
      <c r="I8" s="86"/>
      <c r="J8" s="86"/>
      <c r="K8" s="86"/>
      <c r="L8" s="86"/>
      <c r="M8" s="86"/>
      <c r="N8" s="86"/>
      <c r="O8" s="86"/>
      <c r="P8" s="86"/>
      <c r="Q8" s="86"/>
    </row>
    <row r="9" spans="1:17" ht="18" customHeight="1" x14ac:dyDescent="0.2">
      <c r="A9" s="704" t="s">
        <v>373</v>
      </c>
      <c r="B9" s="704"/>
      <c r="C9" s="704"/>
      <c r="D9" s="704"/>
      <c r="E9" s="704"/>
      <c r="F9" s="704"/>
      <c r="G9" s="86"/>
      <c r="H9" s="86" t="s">
        <v>670</v>
      </c>
      <c r="I9" s="86"/>
      <c r="J9" s="86"/>
      <c r="K9" s="86"/>
      <c r="L9" s="86"/>
      <c r="M9" s="86"/>
      <c r="N9" s="86"/>
      <c r="O9" s="86"/>
      <c r="P9" s="86"/>
      <c r="Q9" s="86"/>
    </row>
    <row r="10" spans="1:17" ht="11.25" customHeight="1" x14ac:dyDescent="0.2">
      <c r="A10" s="705"/>
      <c r="B10" s="705"/>
      <c r="C10" s="705"/>
      <c r="D10" s="705"/>
      <c r="E10" s="705"/>
      <c r="F10" s="705"/>
      <c r="G10" s="86"/>
      <c r="H10" s="86" t="s">
        <v>664</v>
      </c>
      <c r="I10" s="86"/>
      <c r="J10" s="86"/>
      <c r="K10" s="86"/>
      <c r="L10" s="86"/>
      <c r="M10" s="86"/>
      <c r="N10" s="86"/>
      <c r="O10" s="86"/>
      <c r="P10" s="86"/>
      <c r="Q10" s="86"/>
    </row>
    <row r="11" spans="1:17" ht="30" customHeight="1" x14ac:dyDescent="0.2">
      <c r="A11" s="706" t="s">
        <v>362</v>
      </c>
      <c r="B11" s="707"/>
      <c r="C11" s="707"/>
      <c r="D11" s="707"/>
      <c r="E11" s="490" t="s">
        <v>613</v>
      </c>
      <c r="F11" s="491" t="s">
        <v>364</v>
      </c>
      <c r="G11" s="86"/>
      <c r="H11" s="86"/>
      <c r="I11" s="86"/>
      <c r="J11" s="86"/>
      <c r="K11" s="86"/>
      <c r="L11" s="86"/>
      <c r="M11" s="86"/>
      <c r="N11" s="86"/>
      <c r="O11" s="86"/>
      <c r="P11" s="86"/>
      <c r="Q11" s="86"/>
    </row>
    <row r="12" spans="1:17" ht="18" customHeight="1" x14ac:dyDescent="0.2">
      <c r="A12" s="708"/>
      <c r="B12" s="710" t="s">
        <v>568</v>
      </c>
      <c r="C12" s="711"/>
      <c r="D12" s="712"/>
      <c r="E12" s="514" t="s">
        <v>572</v>
      </c>
      <c r="F12" s="515" t="s">
        <v>362</v>
      </c>
      <c r="G12" s="86"/>
      <c r="H12" s="86" t="s">
        <v>665</v>
      </c>
      <c r="I12" s="86"/>
      <c r="J12" s="86"/>
      <c r="K12" s="86"/>
      <c r="L12" s="86"/>
      <c r="M12" s="86"/>
      <c r="N12" s="86"/>
      <c r="O12" s="86"/>
      <c r="P12" s="86"/>
      <c r="Q12" s="86"/>
    </row>
    <row r="13" spans="1:17" ht="18" customHeight="1" x14ac:dyDescent="0.2">
      <c r="A13" s="708"/>
      <c r="B13" s="713" t="s">
        <v>569</v>
      </c>
      <c r="C13" s="714"/>
      <c r="D13" s="715"/>
      <c r="E13" s="516"/>
      <c r="F13" s="517" t="s">
        <v>362</v>
      </c>
      <c r="G13" s="89"/>
      <c r="H13" s="86"/>
    </row>
    <row r="14" spans="1:17" ht="18" customHeight="1" x14ac:dyDescent="0.2">
      <c r="A14" s="708"/>
      <c r="B14" s="713" t="s">
        <v>288</v>
      </c>
      <c r="C14" s="714"/>
      <c r="D14" s="715"/>
      <c r="E14" s="518" t="s">
        <v>571</v>
      </c>
      <c r="F14" s="519" t="s">
        <v>362</v>
      </c>
      <c r="H14" s="86"/>
    </row>
    <row r="15" spans="1:17" ht="36" customHeight="1" x14ac:dyDescent="0.2">
      <c r="A15" s="709"/>
      <c r="B15" s="716" t="s">
        <v>289</v>
      </c>
      <c r="C15" s="717"/>
      <c r="D15" s="718"/>
      <c r="E15" s="520" t="s">
        <v>648</v>
      </c>
      <c r="F15" s="521" t="s">
        <v>362</v>
      </c>
      <c r="H15" s="86"/>
      <c r="K15" s="100"/>
    </row>
    <row r="16" spans="1:17" ht="11.25" customHeight="1" x14ac:dyDescent="0.2">
      <c r="A16" s="675"/>
      <c r="B16" s="675"/>
      <c r="C16" s="675"/>
      <c r="D16" s="675"/>
      <c r="E16" s="675"/>
      <c r="F16" s="675"/>
      <c r="K16" s="100"/>
    </row>
    <row r="17" spans="1:22" ht="30" customHeight="1" x14ac:dyDescent="0.2">
      <c r="A17" s="676" t="s">
        <v>216</v>
      </c>
      <c r="B17" s="677"/>
      <c r="C17" s="677"/>
      <c r="D17" s="677"/>
      <c r="E17" s="490" t="s">
        <v>613</v>
      </c>
      <c r="F17" s="491" t="s">
        <v>364</v>
      </c>
    </row>
    <row r="18" spans="1:22" ht="18" customHeight="1" x14ac:dyDescent="0.2">
      <c r="A18" s="493"/>
      <c r="B18" s="678" t="s">
        <v>570</v>
      </c>
      <c r="C18" s="679"/>
      <c r="D18" s="680"/>
      <c r="E18" s="522"/>
      <c r="F18" s="523" t="s">
        <v>365</v>
      </c>
      <c r="G18" s="86"/>
      <c r="H18" s="86" t="s">
        <v>671</v>
      </c>
      <c r="I18" s="86"/>
      <c r="J18" s="86"/>
      <c r="K18" s="86"/>
      <c r="L18" s="86"/>
      <c r="M18" s="86"/>
      <c r="N18" s="86"/>
      <c r="O18" s="86"/>
      <c r="P18" s="86"/>
      <c r="Q18" s="86"/>
    </row>
    <row r="19" spans="1:22" ht="11.25" customHeight="1" x14ac:dyDescent="0.2">
      <c r="A19" s="681"/>
      <c r="B19" s="681"/>
      <c r="C19" s="681"/>
      <c r="D19" s="681"/>
      <c r="E19" s="681"/>
      <c r="F19" s="681"/>
    </row>
    <row r="20" spans="1:22" ht="30" customHeight="1" x14ac:dyDescent="0.2">
      <c r="A20" s="682" t="s">
        <v>363</v>
      </c>
      <c r="B20" s="683"/>
      <c r="C20" s="683"/>
      <c r="D20" s="683"/>
      <c r="E20" s="492" t="s">
        <v>660</v>
      </c>
      <c r="F20" s="491" t="s">
        <v>364</v>
      </c>
    </row>
    <row r="21" spans="1:22" s="86" customFormat="1" ht="22" customHeight="1" x14ac:dyDescent="0.2">
      <c r="A21" s="684"/>
      <c r="B21" s="687" t="s">
        <v>258</v>
      </c>
      <c r="C21" s="688"/>
      <c r="D21" s="689"/>
      <c r="E21" s="514" t="s">
        <v>607</v>
      </c>
      <c r="F21" s="524">
        <v>1</v>
      </c>
      <c r="H21" s="86" t="s">
        <v>667</v>
      </c>
      <c r="U21" s="91"/>
    </row>
    <row r="22" spans="1:22" s="86" customFormat="1" ht="22" customHeight="1" x14ac:dyDescent="0.2">
      <c r="A22" s="684"/>
      <c r="B22" s="690" t="s">
        <v>259</v>
      </c>
      <c r="C22" s="691"/>
      <c r="D22" s="692"/>
      <c r="E22" s="525"/>
      <c r="F22" s="526">
        <v>1</v>
      </c>
      <c r="G22" s="87"/>
      <c r="I22" s="87"/>
      <c r="J22" s="87"/>
      <c r="K22" s="87"/>
      <c r="L22" s="87"/>
      <c r="M22" s="87"/>
      <c r="N22" s="87"/>
      <c r="O22" s="87"/>
      <c r="P22" s="87"/>
      <c r="Q22" s="87"/>
      <c r="R22" s="87"/>
      <c r="S22" s="87"/>
      <c r="T22" s="87"/>
      <c r="U22" s="87"/>
    </row>
    <row r="23" spans="1:22" s="86" customFormat="1" ht="22" customHeight="1" x14ac:dyDescent="0.2">
      <c r="A23" s="684"/>
      <c r="B23" s="690" t="s">
        <v>260</v>
      </c>
      <c r="C23" s="691"/>
      <c r="D23" s="692"/>
      <c r="E23" s="527"/>
      <c r="F23" s="526">
        <v>2</v>
      </c>
      <c r="G23" s="101"/>
      <c r="H23" s="86" t="s">
        <v>667</v>
      </c>
    </row>
    <row r="24" spans="1:22" s="86" customFormat="1" ht="22" customHeight="1" x14ac:dyDescent="0.2">
      <c r="A24" s="684"/>
      <c r="B24" s="690" t="s">
        <v>261</v>
      </c>
      <c r="C24" s="691"/>
      <c r="D24" s="692"/>
      <c r="E24" s="527"/>
      <c r="F24" s="526">
        <v>2</v>
      </c>
      <c r="G24" s="101"/>
    </row>
    <row r="25" spans="1:22" s="86" customFormat="1" ht="33" customHeight="1" x14ac:dyDescent="0.2">
      <c r="A25" s="684"/>
      <c r="B25" s="690" t="s">
        <v>264</v>
      </c>
      <c r="C25" s="691"/>
      <c r="D25" s="692"/>
      <c r="E25" s="527"/>
      <c r="F25" s="526">
        <v>2</v>
      </c>
      <c r="G25" s="101"/>
    </row>
    <row r="26" spans="1:22" s="86" customFormat="1" ht="22" customHeight="1" x14ac:dyDescent="0.2">
      <c r="A26" s="684"/>
      <c r="B26" s="661" t="s">
        <v>265</v>
      </c>
      <c r="C26" s="662"/>
      <c r="D26" s="663"/>
      <c r="E26" s="516"/>
      <c r="F26" s="528">
        <v>3</v>
      </c>
      <c r="H26" s="86" t="s">
        <v>666</v>
      </c>
    </row>
    <row r="27" spans="1:22" s="102" customFormat="1" ht="22" customHeight="1" x14ac:dyDescent="0.2">
      <c r="A27" s="684"/>
      <c r="B27" s="693" t="s">
        <v>329</v>
      </c>
      <c r="C27" s="694"/>
      <c r="D27" s="695"/>
      <c r="E27" s="103"/>
      <c r="F27" s="459" t="s">
        <v>574</v>
      </c>
      <c r="H27" s="86" t="s">
        <v>665</v>
      </c>
      <c r="U27" s="92"/>
      <c r="V27" s="86"/>
    </row>
    <row r="28" spans="1:22" ht="22" customHeight="1" x14ac:dyDescent="0.2">
      <c r="A28" s="685"/>
      <c r="B28" s="696"/>
      <c r="C28" s="697"/>
      <c r="D28" s="105" t="s">
        <v>590</v>
      </c>
      <c r="E28" s="106" t="s">
        <v>674</v>
      </c>
      <c r="F28" s="104" t="s">
        <v>573</v>
      </c>
      <c r="H28" s="86"/>
      <c r="K28" s="107"/>
    </row>
    <row r="29" spans="1:22" ht="22" customHeight="1" x14ac:dyDescent="0.2">
      <c r="A29" s="685"/>
      <c r="B29" s="696"/>
      <c r="C29" s="697"/>
      <c r="D29" s="447" t="s">
        <v>591</v>
      </c>
      <c r="E29" s="106"/>
      <c r="F29" s="104" t="s">
        <v>573</v>
      </c>
      <c r="H29" s="86"/>
      <c r="K29" s="107"/>
    </row>
    <row r="30" spans="1:22" ht="22" customHeight="1" x14ac:dyDescent="0.2">
      <c r="A30" s="685"/>
      <c r="B30" s="696"/>
      <c r="C30" s="698"/>
      <c r="D30" s="105" t="s">
        <v>640</v>
      </c>
      <c r="E30" s="108"/>
      <c r="F30" s="104" t="s">
        <v>573</v>
      </c>
      <c r="G30" s="102"/>
      <c r="H30" s="86"/>
      <c r="I30" s="102"/>
      <c r="J30" s="102"/>
      <c r="K30" s="102"/>
      <c r="L30" s="102"/>
      <c r="M30" s="102"/>
      <c r="N30" s="102"/>
      <c r="O30" s="102"/>
      <c r="P30" s="102"/>
      <c r="Q30" s="102"/>
      <c r="R30" s="102"/>
      <c r="S30" s="102"/>
      <c r="T30" s="102"/>
      <c r="U30" s="102"/>
    </row>
    <row r="31" spans="1:22" ht="22" customHeight="1" x14ac:dyDescent="0.2">
      <c r="A31" s="685"/>
      <c r="B31" s="696"/>
      <c r="C31" s="698"/>
      <c r="D31" s="447" t="s">
        <v>641</v>
      </c>
      <c r="E31" s="513" t="s">
        <v>645</v>
      </c>
      <c r="F31" s="104" t="s">
        <v>573</v>
      </c>
      <c r="G31" s="102"/>
      <c r="H31" s="86"/>
      <c r="I31" s="102"/>
      <c r="J31" s="102"/>
      <c r="K31" s="102"/>
      <c r="L31" s="102"/>
      <c r="M31" s="102"/>
      <c r="N31" s="102"/>
      <c r="O31" s="102"/>
      <c r="P31" s="102"/>
      <c r="Q31" s="102"/>
      <c r="R31" s="102"/>
      <c r="S31" s="102"/>
      <c r="T31" s="102"/>
      <c r="U31" s="102"/>
    </row>
    <row r="32" spans="1:22" ht="22" customHeight="1" x14ac:dyDescent="0.2">
      <c r="A32" s="685"/>
      <c r="B32" s="696"/>
      <c r="C32" s="698"/>
      <c r="D32" s="105" t="s">
        <v>642</v>
      </c>
      <c r="E32" s="460" t="s">
        <v>646</v>
      </c>
      <c r="F32" s="459" t="s">
        <v>575</v>
      </c>
      <c r="G32" s="102"/>
      <c r="H32" s="102" t="s">
        <v>667</v>
      </c>
      <c r="I32" s="102"/>
      <c r="J32" s="102"/>
      <c r="K32" s="102"/>
      <c r="L32" s="102"/>
      <c r="M32" s="102"/>
      <c r="N32" s="102"/>
      <c r="O32" s="102"/>
      <c r="P32" s="102"/>
      <c r="Q32" s="102"/>
      <c r="R32" s="102"/>
      <c r="S32" s="102"/>
      <c r="T32" s="102"/>
      <c r="U32" s="102"/>
    </row>
    <row r="33" spans="1:97" ht="22" customHeight="1" x14ac:dyDescent="0.2">
      <c r="A33" s="685"/>
      <c r="B33" s="696"/>
      <c r="C33" s="698"/>
      <c r="D33" s="105" t="s">
        <v>643</v>
      </c>
      <c r="E33" s="461"/>
      <c r="F33" s="459" t="s">
        <v>575</v>
      </c>
      <c r="G33" s="102"/>
      <c r="H33" s="102"/>
      <c r="I33" s="102"/>
      <c r="J33" s="102"/>
      <c r="K33" s="102"/>
      <c r="L33" s="102"/>
      <c r="M33" s="102"/>
      <c r="N33" s="102"/>
      <c r="O33" s="102"/>
      <c r="P33" s="102"/>
      <c r="Q33" s="102"/>
      <c r="R33" s="102"/>
      <c r="S33" s="102"/>
      <c r="T33" s="102"/>
      <c r="U33" s="102"/>
    </row>
    <row r="34" spans="1:97" ht="22" customHeight="1" x14ac:dyDescent="0.2">
      <c r="A34" s="685"/>
      <c r="B34" s="696"/>
      <c r="C34" s="698"/>
      <c r="D34" s="105" t="s">
        <v>644</v>
      </c>
      <c r="E34" s="460" t="s">
        <v>661</v>
      </c>
      <c r="F34" s="459" t="s">
        <v>576</v>
      </c>
      <c r="G34" s="102"/>
      <c r="H34" s="102" t="s">
        <v>667</v>
      </c>
      <c r="I34" s="102"/>
      <c r="J34" s="102"/>
      <c r="K34" s="102"/>
      <c r="L34" s="102"/>
      <c r="M34" s="102"/>
      <c r="N34" s="102"/>
      <c r="O34" s="102"/>
      <c r="P34" s="102"/>
      <c r="Q34" s="102"/>
      <c r="R34" s="102"/>
      <c r="S34" s="102"/>
      <c r="T34" s="102"/>
      <c r="U34" s="102"/>
    </row>
    <row r="35" spans="1:97" ht="22" customHeight="1" x14ac:dyDescent="0.2">
      <c r="A35" s="684"/>
      <c r="B35" s="701" t="s">
        <v>381</v>
      </c>
      <c r="C35" s="651"/>
      <c r="D35" s="652"/>
      <c r="E35" s="529"/>
      <c r="F35" s="530">
        <v>5</v>
      </c>
      <c r="H35" s="102" t="s">
        <v>667</v>
      </c>
    </row>
    <row r="36" spans="1:97" ht="77.25" customHeight="1" x14ac:dyDescent="0.2">
      <c r="A36" s="685"/>
      <c r="B36" s="702"/>
      <c r="C36" s="651" t="s">
        <v>592</v>
      </c>
      <c r="D36" s="652"/>
      <c r="E36" s="531" t="s">
        <v>675</v>
      </c>
      <c r="F36" s="530">
        <v>5</v>
      </c>
      <c r="G36" s="102"/>
      <c r="H36" s="102"/>
      <c r="I36" s="102"/>
      <c r="J36" s="102"/>
      <c r="K36" s="102"/>
      <c r="L36" s="102"/>
      <c r="M36" s="102"/>
      <c r="N36" s="102"/>
      <c r="O36" s="102"/>
      <c r="P36" s="102"/>
      <c r="Q36" s="102"/>
      <c r="R36" s="102"/>
      <c r="S36" s="102"/>
      <c r="T36" s="102"/>
      <c r="U36" s="102"/>
    </row>
    <row r="37" spans="1:97" ht="40.5" customHeight="1" x14ac:dyDescent="0.2">
      <c r="A37" s="685"/>
      <c r="B37" s="703"/>
      <c r="C37" s="651" t="s">
        <v>593</v>
      </c>
      <c r="D37" s="652"/>
      <c r="E37" s="532" t="s">
        <v>647</v>
      </c>
      <c r="F37" s="530">
        <v>5</v>
      </c>
      <c r="G37" s="102"/>
      <c r="H37" s="102"/>
      <c r="I37" s="102"/>
      <c r="J37" s="102"/>
      <c r="K37" s="102"/>
      <c r="L37" s="102"/>
      <c r="M37" s="102"/>
      <c r="N37" s="102"/>
      <c r="O37" s="102"/>
      <c r="P37" s="102"/>
      <c r="Q37" s="102"/>
      <c r="R37" s="102"/>
      <c r="S37" s="102"/>
      <c r="T37" s="102"/>
      <c r="U37" s="102"/>
    </row>
    <row r="38" spans="1:97" ht="45" customHeight="1" x14ac:dyDescent="0.2">
      <c r="A38" s="685"/>
      <c r="B38" s="703"/>
      <c r="C38" s="653" t="s">
        <v>594</v>
      </c>
      <c r="D38" s="652"/>
      <c r="E38" s="533" t="s">
        <v>577</v>
      </c>
      <c r="F38" s="528">
        <v>5</v>
      </c>
      <c r="G38" s="102"/>
      <c r="H38" s="102"/>
      <c r="I38" s="102"/>
      <c r="J38" s="102"/>
      <c r="K38" s="102"/>
      <c r="L38" s="102"/>
      <c r="M38" s="102"/>
      <c r="N38" s="102"/>
      <c r="O38" s="102"/>
      <c r="P38" s="102"/>
      <c r="Q38" s="102"/>
      <c r="R38" s="102"/>
      <c r="S38" s="102"/>
      <c r="T38" s="102"/>
      <c r="U38" s="102"/>
    </row>
    <row r="39" spans="1:97" ht="53.25" customHeight="1" x14ac:dyDescent="0.2">
      <c r="A39" s="684"/>
      <c r="B39" s="658" t="s">
        <v>578</v>
      </c>
      <c r="C39" s="659"/>
      <c r="D39" s="660"/>
      <c r="E39" s="531" t="s">
        <v>676</v>
      </c>
      <c r="F39" s="530">
        <v>6</v>
      </c>
      <c r="H39" s="86" t="s">
        <v>665</v>
      </c>
    </row>
    <row r="40" spans="1:97" s="102" customFormat="1" ht="22" customHeight="1" x14ac:dyDescent="0.2">
      <c r="A40" s="684"/>
      <c r="B40" s="653" t="s">
        <v>377</v>
      </c>
      <c r="C40" s="651"/>
      <c r="D40" s="652"/>
      <c r="E40" s="534"/>
      <c r="F40" s="530">
        <v>7</v>
      </c>
      <c r="H40" s="86" t="s">
        <v>672</v>
      </c>
      <c r="V40" s="86"/>
      <c r="W40" s="93"/>
      <c r="X40" s="86"/>
      <c r="Y40" s="86"/>
      <c r="Z40" s="86"/>
      <c r="AA40" s="86"/>
      <c r="AB40" s="86"/>
    </row>
    <row r="41" spans="1:97" ht="22" customHeight="1" x14ac:dyDescent="0.2">
      <c r="A41" s="684"/>
      <c r="B41" s="661" t="s">
        <v>378</v>
      </c>
      <c r="C41" s="662"/>
      <c r="D41" s="663"/>
      <c r="E41" s="535"/>
      <c r="F41" s="530">
        <v>7</v>
      </c>
    </row>
    <row r="42" spans="1:97" s="102" customFormat="1" ht="32.25" customHeight="1" x14ac:dyDescent="0.2">
      <c r="A42" s="684"/>
      <c r="B42" s="653" t="s">
        <v>380</v>
      </c>
      <c r="C42" s="651"/>
      <c r="D42" s="652"/>
      <c r="E42" s="534"/>
      <c r="F42" s="530">
        <v>7</v>
      </c>
      <c r="H42" s="90"/>
      <c r="U42" s="109"/>
      <c r="V42" s="86"/>
      <c r="W42" s="93"/>
      <c r="X42" s="86"/>
      <c r="Y42" s="86"/>
      <c r="Z42" s="86"/>
      <c r="AA42" s="86"/>
      <c r="AB42" s="86"/>
    </row>
    <row r="43" spans="1:97" s="102" customFormat="1" ht="22" customHeight="1" x14ac:dyDescent="0.2">
      <c r="A43" s="684"/>
      <c r="B43" s="653" t="s">
        <v>361</v>
      </c>
      <c r="C43" s="651"/>
      <c r="D43" s="652"/>
      <c r="E43" s="534"/>
      <c r="F43" s="530">
        <v>7</v>
      </c>
      <c r="H43" s="90"/>
      <c r="V43" s="86"/>
      <c r="W43" s="86"/>
      <c r="X43" s="86"/>
      <c r="Y43" s="86"/>
      <c r="Z43" s="86"/>
      <c r="AA43" s="86"/>
      <c r="AB43" s="86"/>
    </row>
    <row r="44" spans="1:97" s="88" customFormat="1" ht="30" customHeight="1" x14ac:dyDescent="0.2">
      <c r="A44" s="684"/>
      <c r="B44" s="664" t="s">
        <v>330</v>
      </c>
      <c r="C44" s="665"/>
      <c r="D44" s="666"/>
      <c r="E44" s="518"/>
      <c r="F44" s="530">
        <v>8</v>
      </c>
      <c r="H44" s="86" t="s">
        <v>665</v>
      </c>
      <c r="AU44" s="92"/>
      <c r="AV44" s="92"/>
      <c r="AW44" s="92"/>
      <c r="AX44" s="92" t="s">
        <v>338</v>
      </c>
    </row>
    <row r="45" spans="1:97" s="88" customFormat="1" ht="64.5" customHeight="1" x14ac:dyDescent="0.2">
      <c r="A45" s="685"/>
      <c r="B45" s="699"/>
      <c r="C45" s="665" t="s">
        <v>595</v>
      </c>
      <c r="D45" s="666"/>
      <c r="E45" s="536" t="s">
        <v>651</v>
      </c>
      <c r="F45" s="530">
        <v>8</v>
      </c>
      <c r="H45" s="86"/>
      <c r="AT45" s="94"/>
      <c r="AU45" s="94"/>
      <c r="AV45" s="94"/>
      <c r="AW45" s="94"/>
      <c r="AX45" s="94" t="s">
        <v>21</v>
      </c>
    </row>
    <row r="46" spans="1:97" s="88" customFormat="1" ht="30" customHeight="1" x14ac:dyDescent="0.2">
      <c r="A46" s="685"/>
      <c r="B46" s="700"/>
      <c r="C46" s="665" t="s">
        <v>596</v>
      </c>
      <c r="D46" s="666"/>
      <c r="E46" s="536"/>
      <c r="F46" s="530">
        <v>8</v>
      </c>
      <c r="H46" s="86"/>
      <c r="Z46" s="95"/>
      <c r="AA46" s="95"/>
      <c r="AT46" s="95"/>
      <c r="AU46" s="95"/>
      <c r="AV46" s="95"/>
      <c r="AW46" s="95"/>
      <c r="AX46" s="95"/>
      <c r="AZ46" s="90"/>
      <c r="BA46" s="90"/>
      <c r="BB46" s="90"/>
      <c r="BC46" s="90"/>
      <c r="BD46" s="90"/>
      <c r="BE46" s="90"/>
      <c r="BF46" s="90"/>
      <c r="BG46" s="90"/>
      <c r="BH46" s="90"/>
      <c r="BI46" s="90"/>
      <c r="BJ46" s="90"/>
      <c r="BK46" s="90"/>
      <c r="BL46" s="90"/>
      <c r="BM46" s="90"/>
      <c r="BN46" s="90"/>
      <c r="BO46" s="90"/>
      <c r="BP46" s="90"/>
      <c r="BQ46" s="90"/>
      <c r="BR46" s="90"/>
      <c r="BS46" s="90"/>
      <c r="BT46" s="90"/>
      <c r="BU46" s="90"/>
      <c r="BV46" s="90"/>
      <c r="BW46" s="90"/>
      <c r="BX46" s="90"/>
      <c r="BY46" s="90"/>
      <c r="BZ46" s="90"/>
      <c r="CA46" s="90"/>
      <c r="CB46" s="90"/>
      <c r="CC46" s="90"/>
      <c r="CD46" s="90"/>
      <c r="CE46" s="90"/>
      <c r="CF46" s="90"/>
      <c r="CG46" s="90"/>
      <c r="CH46" s="90"/>
      <c r="CI46" s="90"/>
      <c r="CJ46" s="90"/>
      <c r="CK46" s="90"/>
      <c r="CL46" s="110"/>
      <c r="CM46" s="110"/>
      <c r="CP46" s="96"/>
      <c r="CQ46" s="96"/>
      <c r="CR46" s="96"/>
      <c r="CS46" s="96"/>
    </row>
    <row r="47" spans="1:97" s="102" customFormat="1" ht="47.25" customHeight="1" x14ac:dyDescent="0.2">
      <c r="A47" s="684"/>
      <c r="B47" s="667" t="s">
        <v>331</v>
      </c>
      <c r="C47" s="668"/>
      <c r="D47" s="669"/>
      <c r="E47" s="475" t="s">
        <v>649</v>
      </c>
      <c r="F47" s="476">
        <v>9</v>
      </c>
      <c r="G47" s="88"/>
      <c r="H47" s="90" t="s">
        <v>667</v>
      </c>
      <c r="L47" s="92"/>
      <c r="O47" s="89"/>
      <c r="P47" s="89"/>
      <c r="V47" s="86"/>
      <c r="W47" s="93"/>
      <c r="X47" s="86"/>
      <c r="Y47" s="86"/>
      <c r="Z47" s="86"/>
      <c r="AA47" s="86"/>
      <c r="AB47" s="86"/>
    </row>
    <row r="48" spans="1:97" s="102" customFormat="1" ht="30" customHeight="1" x14ac:dyDescent="0.2">
      <c r="A48" s="685"/>
      <c r="B48" s="462"/>
      <c r="C48" s="670" t="s">
        <v>580</v>
      </c>
      <c r="D48" s="668"/>
      <c r="E48" s="477"/>
      <c r="F48" s="478">
        <v>9</v>
      </c>
      <c r="H48" s="90"/>
      <c r="V48" s="111"/>
      <c r="W48" s="111"/>
      <c r="X48" s="111"/>
      <c r="Y48" s="111"/>
      <c r="Z48" s="111"/>
      <c r="AA48" s="111"/>
      <c r="AB48" s="111"/>
    </row>
    <row r="49" spans="1:8" s="88" customFormat="1" ht="30" customHeight="1" x14ac:dyDescent="0.2">
      <c r="A49" s="685"/>
      <c r="B49" s="463"/>
      <c r="C49" s="671"/>
      <c r="D49" s="479" t="s">
        <v>240</v>
      </c>
      <c r="E49" s="480"/>
      <c r="F49" s="478">
        <v>9</v>
      </c>
      <c r="H49" s="90"/>
    </row>
    <row r="50" spans="1:8" s="88" customFormat="1" ht="45.75" customHeight="1" x14ac:dyDescent="0.2">
      <c r="A50" s="685"/>
      <c r="B50" s="463"/>
      <c r="C50" s="672"/>
      <c r="D50" s="479" t="s">
        <v>52</v>
      </c>
      <c r="E50" s="482" t="s">
        <v>650</v>
      </c>
      <c r="F50" s="478">
        <v>10</v>
      </c>
      <c r="H50" s="90" t="s">
        <v>667</v>
      </c>
    </row>
    <row r="51" spans="1:8" ht="51" customHeight="1" x14ac:dyDescent="0.2">
      <c r="A51" s="685"/>
      <c r="B51" s="463"/>
      <c r="C51" s="672"/>
      <c r="D51" s="479" t="s">
        <v>608</v>
      </c>
      <c r="E51" s="481" t="s">
        <v>656</v>
      </c>
      <c r="F51" s="488" t="s">
        <v>599</v>
      </c>
      <c r="H51" s="90" t="s">
        <v>666</v>
      </c>
    </row>
    <row r="52" spans="1:8" ht="50.25" customHeight="1" x14ac:dyDescent="0.2">
      <c r="A52" s="685"/>
      <c r="B52" s="463"/>
      <c r="C52" s="672"/>
      <c r="D52" s="479" t="s">
        <v>579</v>
      </c>
      <c r="E52" s="482" t="s">
        <v>652</v>
      </c>
      <c r="F52" s="478">
        <v>11</v>
      </c>
      <c r="H52" s="90" t="s">
        <v>666</v>
      </c>
    </row>
    <row r="53" spans="1:8" ht="36.75" customHeight="1" x14ac:dyDescent="0.2">
      <c r="A53" s="685"/>
      <c r="B53" s="463"/>
      <c r="C53" s="672"/>
      <c r="D53" s="479" t="s">
        <v>609</v>
      </c>
      <c r="E53" s="481" t="s">
        <v>653</v>
      </c>
      <c r="F53" s="488" t="s">
        <v>600</v>
      </c>
      <c r="H53" s="90" t="s">
        <v>666</v>
      </c>
    </row>
    <row r="54" spans="1:8" ht="30" customHeight="1" x14ac:dyDescent="0.2">
      <c r="A54" s="685"/>
      <c r="B54" s="463"/>
      <c r="C54" s="672"/>
      <c r="D54" s="479" t="s">
        <v>294</v>
      </c>
      <c r="E54" s="483"/>
      <c r="F54" s="478">
        <v>12</v>
      </c>
      <c r="H54" s="90" t="s">
        <v>666</v>
      </c>
    </row>
    <row r="55" spans="1:8" ht="53.25" customHeight="1" x14ac:dyDescent="0.2">
      <c r="A55" s="685"/>
      <c r="B55" s="463"/>
      <c r="C55" s="672"/>
      <c r="D55" s="479" t="s">
        <v>295</v>
      </c>
      <c r="E55" s="481" t="s">
        <v>657</v>
      </c>
      <c r="F55" s="478">
        <v>13</v>
      </c>
      <c r="H55" s="90" t="s">
        <v>666</v>
      </c>
    </row>
    <row r="56" spans="1:8" ht="30" customHeight="1" x14ac:dyDescent="0.2">
      <c r="A56" s="685"/>
      <c r="B56" s="463"/>
      <c r="C56" s="672"/>
      <c r="D56" s="479" t="s">
        <v>612</v>
      </c>
      <c r="E56" s="481" t="s">
        <v>604</v>
      </c>
      <c r="F56" s="488" t="s">
        <v>601</v>
      </c>
      <c r="H56" s="90" t="s">
        <v>666</v>
      </c>
    </row>
    <row r="57" spans="1:8" ht="30" customHeight="1" x14ac:dyDescent="0.2">
      <c r="A57" s="685"/>
      <c r="B57" s="485"/>
      <c r="C57" s="673" t="s">
        <v>583</v>
      </c>
      <c r="D57" s="674"/>
      <c r="E57" s="464"/>
      <c r="F57" s="465">
        <v>14</v>
      </c>
      <c r="H57" s="90" t="s">
        <v>669</v>
      </c>
    </row>
    <row r="58" spans="1:8" ht="30" customHeight="1" x14ac:dyDescent="0.2">
      <c r="A58" s="685"/>
      <c r="B58" s="485"/>
      <c r="C58" s="510"/>
      <c r="D58" s="506" t="s">
        <v>628</v>
      </c>
      <c r="E58" s="464"/>
      <c r="F58" s="465">
        <v>14</v>
      </c>
    </row>
    <row r="59" spans="1:8" ht="30" customHeight="1" x14ac:dyDescent="0.2">
      <c r="A59" s="685"/>
      <c r="B59" s="485"/>
      <c r="C59" s="654"/>
      <c r="D59" s="466" t="s">
        <v>486</v>
      </c>
      <c r="E59" s="464"/>
      <c r="F59" s="465">
        <v>14</v>
      </c>
    </row>
    <row r="60" spans="1:8" ht="30" customHeight="1" x14ac:dyDescent="0.2">
      <c r="A60" s="685"/>
      <c r="B60" s="485"/>
      <c r="C60" s="655"/>
      <c r="D60" s="466" t="s">
        <v>490</v>
      </c>
      <c r="E60" s="484"/>
      <c r="F60" s="465">
        <v>15</v>
      </c>
      <c r="H60" s="90" t="s">
        <v>668</v>
      </c>
    </row>
    <row r="61" spans="1:8" ht="52.5" customHeight="1" x14ac:dyDescent="0.2">
      <c r="A61" s="685"/>
      <c r="B61" s="485"/>
      <c r="C61" s="655"/>
      <c r="D61" s="466" t="s">
        <v>491</v>
      </c>
      <c r="E61" s="473" t="s">
        <v>658</v>
      </c>
      <c r="F61" s="465">
        <v>16</v>
      </c>
      <c r="H61" s="90" t="s">
        <v>668</v>
      </c>
    </row>
    <row r="62" spans="1:8" ht="43.5" customHeight="1" x14ac:dyDescent="0.2">
      <c r="A62" s="685"/>
      <c r="B62" s="486"/>
      <c r="C62" s="656"/>
      <c r="D62" s="467" t="s">
        <v>610</v>
      </c>
      <c r="E62" s="474" t="s">
        <v>654</v>
      </c>
      <c r="F62" s="468" t="s">
        <v>602</v>
      </c>
      <c r="H62" s="90" t="s">
        <v>668</v>
      </c>
    </row>
    <row r="63" spans="1:8" ht="55.5" customHeight="1" x14ac:dyDescent="0.2">
      <c r="A63" s="685"/>
      <c r="B63" s="486"/>
      <c r="C63" s="656"/>
      <c r="D63" s="467" t="s">
        <v>586</v>
      </c>
      <c r="E63" s="474" t="s">
        <v>659</v>
      </c>
      <c r="F63" s="468" t="s">
        <v>603</v>
      </c>
      <c r="H63" s="90" t="s">
        <v>668</v>
      </c>
    </row>
    <row r="64" spans="1:8" ht="30" customHeight="1" x14ac:dyDescent="0.2">
      <c r="A64" s="685"/>
      <c r="B64" s="486"/>
      <c r="C64" s="656"/>
      <c r="D64" s="467" t="s">
        <v>611</v>
      </c>
      <c r="E64" s="474" t="s">
        <v>655</v>
      </c>
      <c r="F64" s="468" t="s">
        <v>584</v>
      </c>
      <c r="H64" s="90" t="s">
        <v>668</v>
      </c>
    </row>
    <row r="65" spans="1:8" ht="36.75" customHeight="1" x14ac:dyDescent="0.2">
      <c r="A65" s="685"/>
      <c r="B65" s="486"/>
      <c r="C65" s="656"/>
      <c r="D65" s="467" t="s">
        <v>588</v>
      </c>
      <c r="E65" s="489" t="s">
        <v>605</v>
      </c>
      <c r="F65" s="468" t="s">
        <v>585</v>
      </c>
      <c r="H65" s="90" t="s">
        <v>668</v>
      </c>
    </row>
    <row r="66" spans="1:8" ht="30" customHeight="1" x14ac:dyDescent="0.2">
      <c r="A66" s="685"/>
      <c r="B66" s="486"/>
      <c r="C66" s="656"/>
      <c r="D66" s="467" t="s">
        <v>587</v>
      </c>
      <c r="E66" s="469"/>
      <c r="F66" s="468" t="s">
        <v>585</v>
      </c>
      <c r="H66" s="90" t="s">
        <v>668</v>
      </c>
    </row>
    <row r="67" spans="1:8" ht="30" customHeight="1" x14ac:dyDescent="0.2">
      <c r="A67" s="686"/>
      <c r="B67" s="487"/>
      <c r="C67" s="657"/>
      <c r="D67" s="470" t="s">
        <v>589</v>
      </c>
      <c r="E67" s="471"/>
      <c r="F67" s="472">
        <v>18</v>
      </c>
      <c r="H67" s="90" t="s">
        <v>668</v>
      </c>
    </row>
  </sheetData>
  <sheetProtection sheet="1" selectLockedCells="1"/>
  <mergeCells count="50">
    <mergeCell ref="A6:F6"/>
    <mergeCell ref="A1:F1"/>
    <mergeCell ref="A2:F2"/>
    <mergeCell ref="A3:F3"/>
    <mergeCell ref="A4:F4"/>
    <mergeCell ref="A5:F5"/>
    <mergeCell ref="A12:A15"/>
    <mergeCell ref="B12:D12"/>
    <mergeCell ref="B13:D13"/>
    <mergeCell ref="B14:D14"/>
    <mergeCell ref="B15:D15"/>
    <mergeCell ref="A7:F7"/>
    <mergeCell ref="A8:F8"/>
    <mergeCell ref="A9:F9"/>
    <mergeCell ref="A10:F10"/>
    <mergeCell ref="A11:D11"/>
    <mergeCell ref="A21:A67"/>
    <mergeCell ref="B21:D21"/>
    <mergeCell ref="B22:D22"/>
    <mergeCell ref="B23:D23"/>
    <mergeCell ref="B24:D24"/>
    <mergeCell ref="B25:D25"/>
    <mergeCell ref="B26:D26"/>
    <mergeCell ref="B27:D27"/>
    <mergeCell ref="B28:B34"/>
    <mergeCell ref="C28:C34"/>
    <mergeCell ref="B45:B46"/>
    <mergeCell ref="C45:D45"/>
    <mergeCell ref="C46:D46"/>
    <mergeCell ref="B35:D35"/>
    <mergeCell ref="B36:B38"/>
    <mergeCell ref="C36:D36"/>
    <mergeCell ref="A16:F16"/>
    <mergeCell ref="A17:D17"/>
    <mergeCell ref="B18:D18"/>
    <mergeCell ref="A19:F19"/>
    <mergeCell ref="A20:D20"/>
    <mergeCell ref="C37:D37"/>
    <mergeCell ref="C38:D38"/>
    <mergeCell ref="C59:C67"/>
    <mergeCell ref="B39:D39"/>
    <mergeCell ref="B40:D40"/>
    <mergeCell ref="B41:D41"/>
    <mergeCell ref="B42:D42"/>
    <mergeCell ref="B43:D43"/>
    <mergeCell ref="B44:D44"/>
    <mergeCell ref="B47:D47"/>
    <mergeCell ref="C48:D48"/>
    <mergeCell ref="C49:C56"/>
    <mergeCell ref="C57:D57"/>
  </mergeCells>
  <phoneticPr fontId="1"/>
  <dataValidations count="2">
    <dataValidation allowBlank="1" showErrorMessage="1" sqref="AT45:AT46 AU44:AW45 AU46:AX46"/>
    <dataValidation type="list" allowBlank="1" showInputMessage="1" showErrorMessage="1" prompt="同一テーマ・内容（経費）で重複して助成を受けることはできません。" sqref="K28:K29">
      <formula1>"選択してください,はい,いいえ"</formula1>
    </dataValidation>
  </dataValidations>
  <printOptions horizontalCentered="1"/>
  <pageMargins left="0.19685039370078741" right="0.19685039370078741" top="0.59055118110236227" bottom="0.39370078740157483" header="0.19685039370078741" footer="0.19685039370078741"/>
  <pageSetup paperSize="9" scale="80" fitToHeight="0" orientation="portrait" r:id="rId1"/>
  <headerFooter scaleWithDoc="0"/>
  <rowBreaks count="1" manualBreakCount="1">
    <brk id="43"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B57"/>
  <sheetViews>
    <sheetView showGridLines="0" view="pageBreakPreview" zoomScale="98" zoomScaleNormal="100" zoomScaleSheetLayoutView="98" workbookViewId="0">
      <selection activeCell="A4" sqref="A4:S41"/>
    </sheetView>
  </sheetViews>
  <sheetFormatPr defaultColWidth="5" defaultRowHeight="15" customHeight="1" x14ac:dyDescent="0.2"/>
  <cols>
    <col min="1" max="4" width="5" style="356"/>
    <col min="5" max="19" width="5" style="345"/>
    <col min="20" max="20" width="4.453125" style="323" bestFit="1" customWidth="1"/>
    <col min="21" max="26" width="5" style="323"/>
    <col min="27" max="16384" width="5" style="345"/>
  </cols>
  <sheetData>
    <row r="1" spans="1:21" ht="15" customHeight="1" x14ac:dyDescent="0.2">
      <c r="A1" s="360" t="s">
        <v>375</v>
      </c>
      <c r="B1" s="342"/>
      <c r="C1" s="342"/>
      <c r="D1" s="342"/>
      <c r="E1" s="342"/>
      <c r="F1" s="342"/>
      <c r="G1" s="342"/>
      <c r="H1" s="342"/>
      <c r="I1" s="342"/>
      <c r="J1" s="342"/>
      <c r="K1" s="342"/>
      <c r="L1" s="342"/>
      <c r="M1" s="342"/>
      <c r="N1" s="342"/>
      <c r="O1" s="342"/>
      <c r="P1" s="342"/>
      <c r="Q1" s="342"/>
      <c r="R1" s="342"/>
      <c r="S1" s="343"/>
      <c r="T1" s="324"/>
      <c r="U1" s="353"/>
    </row>
    <row r="2" spans="1:21" ht="15" customHeight="1" x14ac:dyDescent="0.2">
      <c r="A2" s="1119" t="s">
        <v>245</v>
      </c>
      <c r="B2" s="1120"/>
      <c r="C2" s="1120"/>
      <c r="D2" s="1120"/>
      <c r="E2" s="1120"/>
      <c r="F2" s="1120"/>
      <c r="G2" s="1120"/>
      <c r="H2" s="1120"/>
      <c r="I2" s="1120"/>
      <c r="J2" s="1120"/>
      <c r="K2" s="1120"/>
      <c r="L2" s="1120"/>
      <c r="M2" s="1120"/>
      <c r="N2" s="1120"/>
      <c r="O2" s="1120"/>
      <c r="P2" s="1120"/>
      <c r="Q2" s="1120"/>
      <c r="R2" s="1120"/>
      <c r="S2" s="1121"/>
      <c r="T2" s="324"/>
    </row>
    <row r="3" spans="1:21" ht="15" customHeight="1" x14ac:dyDescent="0.2">
      <c r="A3" s="1122"/>
      <c r="B3" s="1123"/>
      <c r="C3" s="1123"/>
      <c r="D3" s="1123"/>
      <c r="E3" s="1123"/>
      <c r="F3" s="1123"/>
      <c r="G3" s="1123"/>
      <c r="H3" s="1123"/>
      <c r="I3" s="1123"/>
      <c r="J3" s="1123"/>
      <c r="K3" s="1123"/>
      <c r="L3" s="1123"/>
      <c r="M3" s="1123"/>
      <c r="N3" s="1123"/>
      <c r="O3" s="1123"/>
      <c r="P3" s="1123"/>
      <c r="Q3" s="1123"/>
      <c r="R3" s="1123"/>
      <c r="S3" s="1124"/>
      <c r="T3" s="324"/>
    </row>
    <row r="4" spans="1:21" ht="15" customHeight="1" x14ac:dyDescent="0.2">
      <c r="A4" s="1139"/>
      <c r="B4" s="1140"/>
      <c r="C4" s="1140"/>
      <c r="D4" s="1140"/>
      <c r="E4" s="1140"/>
      <c r="F4" s="1140"/>
      <c r="G4" s="1140"/>
      <c r="H4" s="1140"/>
      <c r="I4" s="1140"/>
      <c r="J4" s="1140"/>
      <c r="K4" s="1140"/>
      <c r="L4" s="1140"/>
      <c r="M4" s="1140"/>
      <c r="N4" s="1140"/>
      <c r="O4" s="1140"/>
      <c r="P4" s="1140"/>
      <c r="Q4" s="1140"/>
      <c r="R4" s="1140"/>
      <c r="S4" s="1141"/>
    </row>
    <row r="5" spans="1:21" ht="15" customHeight="1" x14ac:dyDescent="0.2">
      <c r="A5" s="1139"/>
      <c r="B5" s="1140"/>
      <c r="C5" s="1140"/>
      <c r="D5" s="1140"/>
      <c r="E5" s="1140"/>
      <c r="F5" s="1140"/>
      <c r="G5" s="1140"/>
      <c r="H5" s="1140"/>
      <c r="I5" s="1140"/>
      <c r="J5" s="1140"/>
      <c r="K5" s="1140"/>
      <c r="L5" s="1140"/>
      <c r="M5" s="1140"/>
      <c r="N5" s="1140"/>
      <c r="O5" s="1140"/>
      <c r="P5" s="1140"/>
      <c r="Q5" s="1140"/>
      <c r="R5" s="1140"/>
      <c r="S5" s="1141"/>
    </row>
    <row r="6" spans="1:21" ht="15" customHeight="1" x14ac:dyDescent="0.2">
      <c r="A6" s="1139"/>
      <c r="B6" s="1140"/>
      <c r="C6" s="1140"/>
      <c r="D6" s="1140"/>
      <c r="E6" s="1140"/>
      <c r="F6" s="1140"/>
      <c r="G6" s="1140"/>
      <c r="H6" s="1140"/>
      <c r="I6" s="1140"/>
      <c r="J6" s="1140"/>
      <c r="K6" s="1140"/>
      <c r="L6" s="1140"/>
      <c r="M6" s="1140"/>
      <c r="N6" s="1140"/>
      <c r="O6" s="1140"/>
      <c r="P6" s="1140"/>
      <c r="Q6" s="1140"/>
      <c r="R6" s="1140"/>
      <c r="S6" s="1141"/>
    </row>
    <row r="7" spans="1:21" ht="15" customHeight="1" x14ac:dyDescent="0.2">
      <c r="A7" s="1139"/>
      <c r="B7" s="1140"/>
      <c r="C7" s="1140"/>
      <c r="D7" s="1140"/>
      <c r="E7" s="1140"/>
      <c r="F7" s="1140"/>
      <c r="G7" s="1140"/>
      <c r="H7" s="1140"/>
      <c r="I7" s="1140"/>
      <c r="J7" s="1140"/>
      <c r="K7" s="1140"/>
      <c r="L7" s="1140"/>
      <c r="M7" s="1140"/>
      <c r="N7" s="1140"/>
      <c r="O7" s="1140"/>
      <c r="P7" s="1140"/>
      <c r="Q7" s="1140"/>
      <c r="R7" s="1140"/>
      <c r="S7" s="1141"/>
    </row>
    <row r="8" spans="1:21" ht="15" customHeight="1" x14ac:dyDescent="0.2">
      <c r="A8" s="1139"/>
      <c r="B8" s="1140"/>
      <c r="C8" s="1140"/>
      <c r="D8" s="1140"/>
      <c r="E8" s="1140"/>
      <c r="F8" s="1140"/>
      <c r="G8" s="1140"/>
      <c r="H8" s="1140"/>
      <c r="I8" s="1140"/>
      <c r="J8" s="1140"/>
      <c r="K8" s="1140"/>
      <c r="L8" s="1140"/>
      <c r="M8" s="1140"/>
      <c r="N8" s="1140"/>
      <c r="O8" s="1140"/>
      <c r="P8" s="1140"/>
      <c r="Q8" s="1140"/>
      <c r="R8" s="1140"/>
      <c r="S8" s="1141"/>
    </row>
    <row r="9" spans="1:21" ht="15" customHeight="1" x14ac:dyDescent="0.2">
      <c r="A9" s="1139"/>
      <c r="B9" s="1140"/>
      <c r="C9" s="1140"/>
      <c r="D9" s="1140"/>
      <c r="E9" s="1140"/>
      <c r="F9" s="1140"/>
      <c r="G9" s="1140"/>
      <c r="H9" s="1140"/>
      <c r="I9" s="1140"/>
      <c r="J9" s="1140"/>
      <c r="K9" s="1140"/>
      <c r="L9" s="1140"/>
      <c r="M9" s="1140"/>
      <c r="N9" s="1140"/>
      <c r="O9" s="1140"/>
      <c r="P9" s="1140"/>
      <c r="Q9" s="1140"/>
      <c r="R9" s="1140"/>
      <c r="S9" s="1141"/>
    </row>
    <row r="10" spans="1:21" ht="15" customHeight="1" x14ac:dyDescent="0.2">
      <c r="A10" s="1139"/>
      <c r="B10" s="1140"/>
      <c r="C10" s="1140"/>
      <c r="D10" s="1140"/>
      <c r="E10" s="1140"/>
      <c r="F10" s="1140"/>
      <c r="G10" s="1140"/>
      <c r="H10" s="1140"/>
      <c r="I10" s="1140"/>
      <c r="J10" s="1140"/>
      <c r="K10" s="1140"/>
      <c r="L10" s="1140"/>
      <c r="M10" s="1140"/>
      <c r="N10" s="1140"/>
      <c r="O10" s="1140"/>
      <c r="P10" s="1140"/>
      <c r="Q10" s="1140"/>
      <c r="R10" s="1140"/>
      <c r="S10" s="1141"/>
    </row>
    <row r="11" spans="1:21" ht="15" customHeight="1" x14ac:dyDescent="0.2">
      <c r="A11" s="1139"/>
      <c r="B11" s="1140"/>
      <c r="C11" s="1140"/>
      <c r="D11" s="1140"/>
      <c r="E11" s="1140"/>
      <c r="F11" s="1140"/>
      <c r="G11" s="1140"/>
      <c r="H11" s="1140"/>
      <c r="I11" s="1140"/>
      <c r="J11" s="1140"/>
      <c r="K11" s="1140"/>
      <c r="L11" s="1140"/>
      <c r="M11" s="1140"/>
      <c r="N11" s="1140"/>
      <c r="O11" s="1140"/>
      <c r="P11" s="1140"/>
      <c r="Q11" s="1140"/>
      <c r="R11" s="1140"/>
      <c r="S11" s="1141"/>
    </row>
    <row r="12" spans="1:21" ht="15" customHeight="1" x14ac:dyDescent="0.2">
      <c r="A12" s="1139"/>
      <c r="B12" s="1140"/>
      <c r="C12" s="1140"/>
      <c r="D12" s="1140"/>
      <c r="E12" s="1140"/>
      <c r="F12" s="1140"/>
      <c r="G12" s="1140"/>
      <c r="H12" s="1140"/>
      <c r="I12" s="1140"/>
      <c r="J12" s="1140"/>
      <c r="K12" s="1140"/>
      <c r="L12" s="1140"/>
      <c r="M12" s="1140"/>
      <c r="N12" s="1140"/>
      <c r="O12" s="1140"/>
      <c r="P12" s="1140"/>
      <c r="Q12" s="1140"/>
      <c r="R12" s="1140"/>
      <c r="S12" s="1141"/>
    </row>
    <row r="13" spans="1:21" ht="15" customHeight="1" x14ac:dyDescent="0.2">
      <c r="A13" s="1139"/>
      <c r="B13" s="1140"/>
      <c r="C13" s="1140"/>
      <c r="D13" s="1140"/>
      <c r="E13" s="1140"/>
      <c r="F13" s="1140"/>
      <c r="G13" s="1140"/>
      <c r="H13" s="1140"/>
      <c r="I13" s="1140"/>
      <c r="J13" s="1140"/>
      <c r="K13" s="1140"/>
      <c r="L13" s="1140"/>
      <c r="M13" s="1140"/>
      <c r="N13" s="1140"/>
      <c r="O13" s="1140"/>
      <c r="P13" s="1140"/>
      <c r="Q13" s="1140"/>
      <c r="R13" s="1140"/>
      <c r="S13" s="1141"/>
    </row>
    <row r="14" spans="1:21" ht="15" customHeight="1" x14ac:dyDescent="0.2">
      <c r="A14" s="1139"/>
      <c r="B14" s="1140"/>
      <c r="C14" s="1140"/>
      <c r="D14" s="1140"/>
      <c r="E14" s="1140"/>
      <c r="F14" s="1140"/>
      <c r="G14" s="1140"/>
      <c r="H14" s="1140"/>
      <c r="I14" s="1140"/>
      <c r="J14" s="1140"/>
      <c r="K14" s="1140"/>
      <c r="L14" s="1140"/>
      <c r="M14" s="1140"/>
      <c r="N14" s="1140"/>
      <c r="O14" s="1140"/>
      <c r="P14" s="1140"/>
      <c r="Q14" s="1140"/>
      <c r="R14" s="1140"/>
      <c r="S14" s="1141"/>
    </row>
    <row r="15" spans="1:21" ht="15" customHeight="1" x14ac:dyDescent="0.2">
      <c r="A15" s="1139"/>
      <c r="B15" s="1140"/>
      <c r="C15" s="1140"/>
      <c r="D15" s="1140"/>
      <c r="E15" s="1140"/>
      <c r="F15" s="1140"/>
      <c r="G15" s="1140"/>
      <c r="H15" s="1140"/>
      <c r="I15" s="1140"/>
      <c r="J15" s="1140"/>
      <c r="K15" s="1140"/>
      <c r="L15" s="1140"/>
      <c r="M15" s="1140"/>
      <c r="N15" s="1140"/>
      <c r="O15" s="1140"/>
      <c r="P15" s="1140"/>
      <c r="Q15" s="1140"/>
      <c r="R15" s="1140"/>
      <c r="S15" s="1141"/>
    </row>
    <row r="16" spans="1:21" ht="15" customHeight="1" x14ac:dyDescent="0.2">
      <c r="A16" s="1139"/>
      <c r="B16" s="1140"/>
      <c r="C16" s="1140"/>
      <c r="D16" s="1140"/>
      <c r="E16" s="1140"/>
      <c r="F16" s="1140"/>
      <c r="G16" s="1140"/>
      <c r="H16" s="1140"/>
      <c r="I16" s="1140"/>
      <c r="J16" s="1140"/>
      <c r="K16" s="1140"/>
      <c r="L16" s="1140"/>
      <c r="M16" s="1140"/>
      <c r="N16" s="1140"/>
      <c r="O16" s="1140"/>
      <c r="P16" s="1140"/>
      <c r="Q16" s="1140"/>
      <c r="R16" s="1140"/>
      <c r="S16" s="1141"/>
    </row>
    <row r="17" spans="1:26" ht="15" customHeight="1" x14ac:dyDescent="0.2">
      <c r="A17" s="1139"/>
      <c r="B17" s="1140"/>
      <c r="C17" s="1140"/>
      <c r="D17" s="1140"/>
      <c r="E17" s="1140"/>
      <c r="F17" s="1140"/>
      <c r="G17" s="1140"/>
      <c r="H17" s="1140"/>
      <c r="I17" s="1140"/>
      <c r="J17" s="1140"/>
      <c r="K17" s="1140"/>
      <c r="L17" s="1140"/>
      <c r="M17" s="1140"/>
      <c r="N17" s="1140"/>
      <c r="O17" s="1140"/>
      <c r="P17" s="1140"/>
      <c r="Q17" s="1140"/>
      <c r="R17" s="1140"/>
      <c r="S17" s="1141"/>
    </row>
    <row r="18" spans="1:26" ht="15" customHeight="1" x14ac:dyDescent="0.2">
      <c r="A18" s="1139"/>
      <c r="B18" s="1140"/>
      <c r="C18" s="1140"/>
      <c r="D18" s="1140"/>
      <c r="E18" s="1140"/>
      <c r="F18" s="1140"/>
      <c r="G18" s="1140"/>
      <c r="H18" s="1140"/>
      <c r="I18" s="1140"/>
      <c r="J18" s="1140"/>
      <c r="K18" s="1140"/>
      <c r="L18" s="1140"/>
      <c r="M18" s="1140"/>
      <c r="N18" s="1140"/>
      <c r="O18" s="1140"/>
      <c r="P18" s="1140"/>
      <c r="Q18" s="1140"/>
      <c r="R18" s="1140"/>
      <c r="S18" s="1141"/>
    </row>
    <row r="19" spans="1:26" ht="15" customHeight="1" x14ac:dyDescent="0.2">
      <c r="A19" s="1139"/>
      <c r="B19" s="1140"/>
      <c r="C19" s="1140"/>
      <c r="D19" s="1140"/>
      <c r="E19" s="1140"/>
      <c r="F19" s="1140"/>
      <c r="G19" s="1140"/>
      <c r="H19" s="1140"/>
      <c r="I19" s="1140"/>
      <c r="J19" s="1140"/>
      <c r="K19" s="1140"/>
      <c r="L19" s="1140"/>
      <c r="M19" s="1140"/>
      <c r="N19" s="1140"/>
      <c r="O19" s="1140"/>
      <c r="P19" s="1140"/>
      <c r="Q19" s="1140"/>
      <c r="R19" s="1140"/>
      <c r="S19" s="1141"/>
    </row>
    <row r="20" spans="1:26" ht="15" customHeight="1" x14ac:dyDescent="0.2">
      <c r="A20" s="1139"/>
      <c r="B20" s="1140"/>
      <c r="C20" s="1140"/>
      <c r="D20" s="1140"/>
      <c r="E20" s="1140"/>
      <c r="F20" s="1140"/>
      <c r="G20" s="1140"/>
      <c r="H20" s="1140"/>
      <c r="I20" s="1140"/>
      <c r="J20" s="1140"/>
      <c r="K20" s="1140"/>
      <c r="L20" s="1140"/>
      <c r="M20" s="1140"/>
      <c r="N20" s="1140"/>
      <c r="O20" s="1140"/>
      <c r="P20" s="1140"/>
      <c r="Q20" s="1140"/>
      <c r="R20" s="1140"/>
      <c r="S20" s="1141"/>
    </row>
    <row r="21" spans="1:26" ht="15" customHeight="1" x14ac:dyDescent="0.2">
      <c r="A21" s="1139"/>
      <c r="B21" s="1140"/>
      <c r="C21" s="1140"/>
      <c r="D21" s="1140"/>
      <c r="E21" s="1140"/>
      <c r="F21" s="1140"/>
      <c r="G21" s="1140"/>
      <c r="H21" s="1140"/>
      <c r="I21" s="1140"/>
      <c r="J21" s="1140"/>
      <c r="K21" s="1140"/>
      <c r="L21" s="1140"/>
      <c r="M21" s="1140"/>
      <c r="N21" s="1140"/>
      <c r="O21" s="1140"/>
      <c r="P21" s="1140"/>
      <c r="Q21" s="1140"/>
      <c r="R21" s="1140"/>
      <c r="S21" s="1141"/>
    </row>
    <row r="22" spans="1:26" ht="15" customHeight="1" x14ac:dyDescent="0.2">
      <c r="A22" s="1139"/>
      <c r="B22" s="1140"/>
      <c r="C22" s="1140"/>
      <c r="D22" s="1140"/>
      <c r="E22" s="1140"/>
      <c r="F22" s="1140"/>
      <c r="G22" s="1140"/>
      <c r="H22" s="1140"/>
      <c r="I22" s="1140"/>
      <c r="J22" s="1140"/>
      <c r="K22" s="1140"/>
      <c r="L22" s="1140"/>
      <c r="M22" s="1140"/>
      <c r="N22" s="1140"/>
      <c r="O22" s="1140"/>
      <c r="P22" s="1140"/>
      <c r="Q22" s="1140"/>
      <c r="R22" s="1140"/>
      <c r="S22" s="1141"/>
    </row>
    <row r="23" spans="1:26" ht="15" customHeight="1" x14ac:dyDescent="0.2">
      <c r="A23" s="1139"/>
      <c r="B23" s="1140"/>
      <c r="C23" s="1140"/>
      <c r="D23" s="1140"/>
      <c r="E23" s="1140"/>
      <c r="F23" s="1140"/>
      <c r="G23" s="1140"/>
      <c r="H23" s="1140"/>
      <c r="I23" s="1140"/>
      <c r="J23" s="1140"/>
      <c r="K23" s="1140"/>
      <c r="L23" s="1140"/>
      <c r="M23" s="1140"/>
      <c r="N23" s="1140"/>
      <c r="O23" s="1140"/>
      <c r="P23" s="1140"/>
      <c r="Q23" s="1140"/>
      <c r="R23" s="1140"/>
      <c r="S23" s="1141"/>
    </row>
    <row r="24" spans="1:26" ht="15" customHeight="1" x14ac:dyDescent="0.2">
      <c r="A24" s="1139"/>
      <c r="B24" s="1140"/>
      <c r="C24" s="1140"/>
      <c r="D24" s="1140"/>
      <c r="E24" s="1140"/>
      <c r="F24" s="1140"/>
      <c r="G24" s="1140"/>
      <c r="H24" s="1140"/>
      <c r="I24" s="1140"/>
      <c r="J24" s="1140"/>
      <c r="K24" s="1140"/>
      <c r="L24" s="1140"/>
      <c r="M24" s="1140"/>
      <c r="N24" s="1140"/>
      <c r="O24" s="1140"/>
      <c r="P24" s="1140"/>
      <c r="Q24" s="1140"/>
      <c r="R24" s="1140"/>
      <c r="S24" s="1141"/>
      <c r="V24" s="354"/>
      <c r="W24" s="355"/>
      <c r="X24" s="355"/>
      <c r="Y24" s="345"/>
      <c r="Z24" s="345"/>
    </row>
    <row r="25" spans="1:26" ht="15" customHeight="1" x14ac:dyDescent="0.2">
      <c r="A25" s="1139"/>
      <c r="B25" s="1140"/>
      <c r="C25" s="1140"/>
      <c r="D25" s="1140"/>
      <c r="E25" s="1140"/>
      <c r="F25" s="1140"/>
      <c r="G25" s="1140"/>
      <c r="H25" s="1140"/>
      <c r="I25" s="1140"/>
      <c r="J25" s="1140"/>
      <c r="K25" s="1140"/>
      <c r="L25" s="1140"/>
      <c r="M25" s="1140"/>
      <c r="N25" s="1140"/>
      <c r="O25" s="1140"/>
      <c r="P25" s="1140"/>
      <c r="Q25" s="1140"/>
      <c r="R25" s="1140"/>
      <c r="S25" s="1141"/>
      <c r="V25" s="354"/>
      <c r="W25" s="355"/>
      <c r="X25" s="355"/>
      <c r="Y25" s="345"/>
      <c r="Z25" s="345"/>
    </row>
    <row r="26" spans="1:26" ht="15" customHeight="1" x14ac:dyDescent="0.2">
      <c r="A26" s="1139"/>
      <c r="B26" s="1140"/>
      <c r="C26" s="1140"/>
      <c r="D26" s="1140"/>
      <c r="E26" s="1140"/>
      <c r="F26" s="1140"/>
      <c r="G26" s="1140"/>
      <c r="H26" s="1140"/>
      <c r="I26" s="1140"/>
      <c r="J26" s="1140"/>
      <c r="K26" s="1140"/>
      <c r="L26" s="1140"/>
      <c r="M26" s="1140"/>
      <c r="N26" s="1140"/>
      <c r="O26" s="1140"/>
      <c r="P26" s="1140"/>
      <c r="Q26" s="1140"/>
      <c r="R26" s="1140"/>
      <c r="S26" s="1141"/>
      <c r="V26" s="354"/>
      <c r="W26" s="355"/>
      <c r="X26" s="355"/>
      <c r="Y26" s="345"/>
      <c r="Z26" s="345"/>
    </row>
    <row r="27" spans="1:26" ht="15" customHeight="1" x14ac:dyDescent="0.2">
      <c r="A27" s="1139"/>
      <c r="B27" s="1140"/>
      <c r="C27" s="1140"/>
      <c r="D27" s="1140"/>
      <c r="E27" s="1140"/>
      <c r="F27" s="1140"/>
      <c r="G27" s="1140"/>
      <c r="H27" s="1140"/>
      <c r="I27" s="1140"/>
      <c r="J27" s="1140"/>
      <c r="K27" s="1140"/>
      <c r="L27" s="1140"/>
      <c r="M27" s="1140"/>
      <c r="N27" s="1140"/>
      <c r="O27" s="1140"/>
      <c r="P27" s="1140"/>
      <c r="Q27" s="1140"/>
      <c r="R27" s="1140"/>
      <c r="S27" s="1141"/>
      <c r="V27" s="354"/>
      <c r="W27" s="355"/>
      <c r="X27" s="355"/>
      <c r="Y27" s="345"/>
      <c r="Z27" s="345"/>
    </row>
    <row r="28" spans="1:26" ht="15" customHeight="1" x14ac:dyDescent="0.2">
      <c r="A28" s="1139"/>
      <c r="B28" s="1140"/>
      <c r="C28" s="1140"/>
      <c r="D28" s="1140"/>
      <c r="E28" s="1140"/>
      <c r="F28" s="1140"/>
      <c r="G28" s="1140"/>
      <c r="H28" s="1140"/>
      <c r="I28" s="1140"/>
      <c r="J28" s="1140"/>
      <c r="K28" s="1140"/>
      <c r="L28" s="1140"/>
      <c r="M28" s="1140"/>
      <c r="N28" s="1140"/>
      <c r="O28" s="1140"/>
      <c r="P28" s="1140"/>
      <c r="Q28" s="1140"/>
      <c r="R28" s="1140"/>
      <c r="S28" s="1141"/>
      <c r="V28" s="354"/>
      <c r="W28" s="355"/>
      <c r="X28" s="355"/>
      <c r="Y28" s="345"/>
      <c r="Z28" s="345"/>
    </row>
    <row r="29" spans="1:26" ht="15" customHeight="1" x14ac:dyDescent="0.2">
      <c r="A29" s="1139"/>
      <c r="B29" s="1140"/>
      <c r="C29" s="1140"/>
      <c r="D29" s="1140"/>
      <c r="E29" s="1140"/>
      <c r="F29" s="1140"/>
      <c r="G29" s="1140"/>
      <c r="H29" s="1140"/>
      <c r="I29" s="1140"/>
      <c r="J29" s="1140"/>
      <c r="K29" s="1140"/>
      <c r="L29" s="1140"/>
      <c r="M29" s="1140"/>
      <c r="N29" s="1140"/>
      <c r="O29" s="1140"/>
      <c r="P29" s="1140"/>
      <c r="Q29" s="1140"/>
      <c r="R29" s="1140"/>
      <c r="S29" s="1141"/>
      <c r="V29" s="354"/>
      <c r="W29" s="355"/>
      <c r="X29" s="355"/>
      <c r="Y29" s="345"/>
      <c r="Z29" s="345"/>
    </row>
    <row r="30" spans="1:26" ht="15" customHeight="1" x14ac:dyDescent="0.2">
      <c r="A30" s="1139"/>
      <c r="B30" s="1140"/>
      <c r="C30" s="1140"/>
      <c r="D30" s="1140"/>
      <c r="E30" s="1140"/>
      <c r="F30" s="1140"/>
      <c r="G30" s="1140"/>
      <c r="H30" s="1140"/>
      <c r="I30" s="1140"/>
      <c r="J30" s="1140"/>
      <c r="K30" s="1140"/>
      <c r="L30" s="1140"/>
      <c r="M30" s="1140"/>
      <c r="N30" s="1140"/>
      <c r="O30" s="1140"/>
      <c r="P30" s="1140"/>
      <c r="Q30" s="1140"/>
      <c r="R30" s="1140"/>
      <c r="S30" s="1141"/>
      <c r="V30" s="354"/>
      <c r="W30" s="355"/>
      <c r="X30" s="355"/>
      <c r="Y30" s="345"/>
      <c r="Z30" s="345"/>
    </row>
    <row r="31" spans="1:26" ht="15" customHeight="1" x14ac:dyDescent="0.2">
      <c r="A31" s="1139"/>
      <c r="B31" s="1140"/>
      <c r="C31" s="1140"/>
      <c r="D31" s="1140"/>
      <c r="E31" s="1140"/>
      <c r="F31" s="1140"/>
      <c r="G31" s="1140"/>
      <c r="H31" s="1140"/>
      <c r="I31" s="1140"/>
      <c r="J31" s="1140"/>
      <c r="K31" s="1140"/>
      <c r="L31" s="1140"/>
      <c r="M31" s="1140"/>
      <c r="N31" s="1140"/>
      <c r="O31" s="1140"/>
      <c r="P31" s="1140"/>
      <c r="Q31" s="1140"/>
      <c r="R31" s="1140"/>
      <c r="S31" s="1141"/>
      <c r="V31" s="354"/>
      <c r="W31" s="355"/>
      <c r="X31" s="355"/>
      <c r="Y31" s="345"/>
      <c r="Z31" s="345"/>
    </row>
    <row r="32" spans="1:26" ht="15" customHeight="1" x14ac:dyDescent="0.2">
      <c r="A32" s="1139"/>
      <c r="B32" s="1140"/>
      <c r="C32" s="1140"/>
      <c r="D32" s="1140"/>
      <c r="E32" s="1140"/>
      <c r="F32" s="1140"/>
      <c r="G32" s="1140"/>
      <c r="H32" s="1140"/>
      <c r="I32" s="1140"/>
      <c r="J32" s="1140"/>
      <c r="K32" s="1140"/>
      <c r="L32" s="1140"/>
      <c r="M32" s="1140"/>
      <c r="N32" s="1140"/>
      <c r="O32" s="1140"/>
      <c r="P32" s="1140"/>
      <c r="Q32" s="1140"/>
      <c r="R32" s="1140"/>
      <c r="S32" s="1141"/>
      <c r="V32" s="354"/>
      <c r="W32" s="354"/>
      <c r="X32" s="354"/>
      <c r="Y32" s="354"/>
      <c r="Z32" s="354"/>
    </row>
    <row r="33" spans="1:28" ht="15" customHeight="1" x14ac:dyDescent="0.2">
      <c r="A33" s="1139"/>
      <c r="B33" s="1140"/>
      <c r="C33" s="1140"/>
      <c r="D33" s="1140"/>
      <c r="E33" s="1140"/>
      <c r="F33" s="1140"/>
      <c r="G33" s="1140"/>
      <c r="H33" s="1140"/>
      <c r="I33" s="1140"/>
      <c r="J33" s="1140"/>
      <c r="K33" s="1140"/>
      <c r="L33" s="1140"/>
      <c r="M33" s="1140"/>
      <c r="N33" s="1140"/>
      <c r="O33" s="1140"/>
      <c r="P33" s="1140"/>
      <c r="Q33" s="1140"/>
      <c r="R33" s="1140"/>
      <c r="S33" s="1141"/>
    </row>
    <row r="34" spans="1:28" ht="15" customHeight="1" x14ac:dyDescent="0.2">
      <c r="A34" s="1139"/>
      <c r="B34" s="1140"/>
      <c r="C34" s="1140"/>
      <c r="D34" s="1140"/>
      <c r="E34" s="1140"/>
      <c r="F34" s="1140"/>
      <c r="G34" s="1140"/>
      <c r="H34" s="1140"/>
      <c r="I34" s="1140"/>
      <c r="J34" s="1140"/>
      <c r="K34" s="1140"/>
      <c r="L34" s="1140"/>
      <c r="M34" s="1140"/>
      <c r="N34" s="1140"/>
      <c r="O34" s="1140"/>
      <c r="P34" s="1140"/>
      <c r="Q34" s="1140"/>
      <c r="R34" s="1140"/>
      <c r="S34" s="1141"/>
    </row>
    <row r="35" spans="1:28" ht="15" customHeight="1" x14ac:dyDescent="0.2">
      <c r="A35" s="1139"/>
      <c r="B35" s="1140"/>
      <c r="C35" s="1140"/>
      <c r="D35" s="1140"/>
      <c r="E35" s="1140"/>
      <c r="F35" s="1140"/>
      <c r="G35" s="1140"/>
      <c r="H35" s="1140"/>
      <c r="I35" s="1140"/>
      <c r="J35" s="1140"/>
      <c r="K35" s="1140"/>
      <c r="L35" s="1140"/>
      <c r="M35" s="1140"/>
      <c r="N35" s="1140"/>
      <c r="O35" s="1140"/>
      <c r="P35" s="1140"/>
      <c r="Q35" s="1140"/>
      <c r="R35" s="1140"/>
      <c r="S35" s="1141"/>
    </row>
    <row r="36" spans="1:28" ht="15" customHeight="1" x14ac:dyDescent="0.2">
      <c r="A36" s="1139"/>
      <c r="B36" s="1140"/>
      <c r="C36" s="1140"/>
      <c r="D36" s="1140"/>
      <c r="E36" s="1140"/>
      <c r="F36" s="1140"/>
      <c r="G36" s="1140"/>
      <c r="H36" s="1140"/>
      <c r="I36" s="1140"/>
      <c r="J36" s="1140"/>
      <c r="K36" s="1140"/>
      <c r="L36" s="1140"/>
      <c r="M36" s="1140"/>
      <c r="N36" s="1140"/>
      <c r="O36" s="1140"/>
      <c r="P36" s="1140"/>
      <c r="Q36" s="1140"/>
      <c r="R36" s="1140"/>
      <c r="S36" s="1141"/>
    </row>
    <row r="37" spans="1:28" ht="15" customHeight="1" x14ac:dyDescent="0.2">
      <c r="A37" s="1139"/>
      <c r="B37" s="1140"/>
      <c r="C37" s="1140"/>
      <c r="D37" s="1140"/>
      <c r="E37" s="1140"/>
      <c r="F37" s="1140"/>
      <c r="G37" s="1140"/>
      <c r="H37" s="1140"/>
      <c r="I37" s="1140"/>
      <c r="J37" s="1140"/>
      <c r="K37" s="1140"/>
      <c r="L37" s="1140"/>
      <c r="M37" s="1140"/>
      <c r="N37" s="1140"/>
      <c r="O37" s="1140"/>
      <c r="P37" s="1140"/>
      <c r="Q37" s="1140"/>
      <c r="R37" s="1140"/>
      <c r="S37" s="1141"/>
    </row>
    <row r="38" spans="1:28" ht="15" customHeight="1" x14ac:dyDescent="0.2">
      <c r="A38" s="1139"/>
      <c r="B38" s="1140"/>
      <c r="C38" s="1140"/>
      <c r="D38" s="1140"/>
      <c r="E38" s="1140"/>
      <c r="F38" s="1140"/>
      <c r="G38" s="1140"/>
      <c r="H38" s="1140"/>
      <c r="I38" s="1140"/>
      <c r="J38" s="1140"/>
      <c r="K38" s="1140"/>
      <c r="L38" s="1140"/>
      <c r="M38" s="1140"/>
      <c r="N38" s="1140"/>
      <c r="O38" s="1140"/>
      <c r="P38" s="1140"/>
      <c r="Q38" s="1140"/>
      <c r="R38" s="1140"/>
      <c r="S38" s="1141"/>
    </row>
    <row r="39" spans="1:28" ht="15" customHeight="1" x14ac:dyDescent="0.2">
      <c r="A39" s="1139"/>
      <c r="B39" s="1140"/>
      <c r="C39" s="1140"/>
      <c r="D39" s="1140"/>
      <c r="E39" s="1140"/>
      <c r="F39" s="1140"/>
      <c r="G39" s="1140"/>
      <c r="H39" s="1140"/>
      <c r="I39" s="1140"/>
      <c r="J39" s="1140"/>
      <c r="K39" s="1140"/>
      <c r="L39" s="1140"/>
      <c r="M39" s="1140"/>
      <c r="N39" s="1140"/>
      <c r="O39" s="1140"/>
      <c r="P39" s="1140"/>
      <c r="Q39" s="1140"/>
      <c r="R39" s="1140"/>
      <c r="S39" s="1141"/>
      <c r="V39" s="354"/>
      <c r="W39" s="355"/>
      <c r="X39" s="355"/>
      <c r="Y39" s="345"/>
      <c r="Z39" s="345"/>
    </row>
    <row r="40" spans="1:28" ht="15" customHeight="1" x14ac:dyDescent="0.2">
      <c r="A40" s="1139"/>
      <c r="B40" s="1140"/>
      <c r="C40" s="1140"/>
      <c r="D40" s="1140"/>
      <c r="E40" s="1140"/>
      <c r="F40" s="1140"/>
      <c r="G40" s="1140"/>
      <c r="H40" s="1140"/>
      <c r="I40" s="1140"/>
      <c r="J40" s="1140"/>
      <c r="K40" s="1140"/>
      <c r="L40" s="1140"/>
      <c r="M40" s="1140"/>
      <c r="N40" s="1140"/>
      <c r="O40" s="1140"/>
      <c r="P40" s="1140"/>
      <c r="Q40" s="1140"/>
      <c r="R40" s="1140"/>
      <c r="S40" s="1141"/>
    </row>
    <row r="41" spans="1:28" ht="15" customHeight="1" x14ac:dyDescent="0.2">
      <c r="A41" s="1142"/>
      <c r="B41" s="1039"/>
      <c r="C41" s="1039"/>
      <c r="D41" s="1039"/>
      <c r="E41" s="1039"/>
      <c r="F41" s="1039"/>
      <c r="G41" s="1039"/>
      <c r="H41" s="1039"/>
      <c r="I41" s="1039"/>
      <c r="J41" s="1039"/>
      <c r="K41" s="1039"/>
      <c r="L41" s="1039"/>
      <c r="M41" s="1039"/>
      <c r="N41" s="1039"/>
      <c r="O41" s="1039"/>
      <c r="P41" s="1039"/>
      <c r="Q41" s="1039"/>
      <c r="R41" s="1039"/>
      <c r="S41" s="1040"/>
    </row>
    <row r="42" spans="1:28" ht="15" customHeight="1" x14ac:dyDescent="0.2">
      <c r="A42" s="1119" t="s">
        <v>248</v>
      </c>
      <c r="B42" s="1120"/>
      <c r="C42" s="1120"/>
      <c r="D42" s="1120"/>
      <c r="E42" s="1120"/>
      <c r="F42" s="1120"/>
      <c r="G42" s="1120"/>
      <c r="H42" s="1120"/>
      <c r="I42" s="1120"/>
      <c r="J42" s="1120"/>
      <c r="K42" s="1120"/>
      <c r="L42" s="1120"/>
      <c r="M42" s="1120"/>
      <c r="N42" s="1120"/>
      <c r="O42" s="1120"/>
      <c r="P42" s="1120"/>
      <c r="Q42" s="1120"/>
      <c r="R42" s="1120"/>
      <c r="S42" s="1121"/>
      <c r="T42" s="324"/>
    </row>
    <row r="43" spans="1:28" ht="15" customHeight="1" x14ac:dyDescent="0.2">
      <c r="A43" s="1122"/>
      <c r="B43" s="1123"/>
      <c r="C43" s="1123"/>
      <c r="D43" s="1123"/>
      <c r="E43" s="1123"/>
      <c r="F43" s="1123"/>
      <c r="G43" s="1123"/>
      <c r="H43" s="1123"/>
      <c r="I43" s="1123"/>
      <c r="J43" s="1123"/>
      <c r="K43" s="1123"/>
      <c r="L43" s="1123"/>
      <c r="M43" s="1123"/>
      <c r="N43" s="1123"/>
      <c r="O43" s="1123"/>
      <c r="P43" s="1123"/>
      <c r="Q43" s="1123"/>
      <c r="R43" s="1123"/>
      <c r="S43" s="1124"/>
      <c r="T43" s="324"/>
    </row>
    <row r="44" spans="1:28" ht="15" customHeight="1" x14ac:dyDescent="0.2">
      <c r="A44" s="1143" t="s">
        <v>246</v>
      </c>
      <c r="B44" s="1144"/>
      <c r="C44" s="1145"/>
      <c r="D44" s="1145"/>
      <c r="E44" s="1145"/>
      <c r="F44" s="1145"/>
      <c r="G44" s="1145"/>
      <c r="H44" s="1144" t="s">
        <v>283</v>
      </c>
      <c r="I44" s="1144"/>
      <c r="J44" s="1144"/>
      <c r="K44" s="1145"/>
      <c r="L44" s="1145"/>
      <c r="M44" s="1145"/>
      <c r="N44" s="1145"/>
      <c r="O44" s="1145"/>
      <c r="P44" s="1145"/>
      <c r="Q44" s="1145"/>
      <c r="R44" s="1145"/>
      <c r="S44" s="1147"/>
      <c r="T44" s="324"/>
      <c r="AA44" s="323"/>
    </row>
    <row r="45" spans="1:28" ht="15" customHeight="1" x14ac:dyDescent="0.2">
      <c r="A45" s="1113"/>
      <c r="B45" s="1114"/>
      <c r="C45" s="1146"/>
      <c r="D45" s="1146"/>
      <c r="E45" s="1146"/>
      <c r="F45" s="1146"/>
      <c r="G45" s="1146"/>
      <c r="H45" s="1114"/>
      <c r="I45" s="1114"/>
      <c r="J45" s="1114"/>
      <c r="K45" s="1146"/>
      <c r="L45" s="1146"/>
      <c r="M45" s="1146"/>
      <c r="N45" s="1146"/>
      <c r="O45" s="1146"/>
      <c r="P45" s="1146"/>
      <c r="Q45" s="1146"/>
      <c r="R45" s="1146"/>
      <c r="S45" s="1148"/>
      <c r="T45" s="324"/>
      <c r="AA45" s="323"/>
    </row>
    <row r="46" spans="1:28" ht="15" customHeight="1" x14ac:dyDescent="0.2">
      <c r="A46" s="1113" t="s">
        <v>247</v>
      </c>
      <c r="B46" s="1114"/>
      <c r="C46" s="1022"/>
      <c r="D46" s="1022"/>
      <c r="E46" s="1022"/>
      <c r="F46" s="1022"/>
      <c r="G46" s="1022"/>
      <c r="H46" s="1022"/>
      <c r="I46" s="1022"/>
      <c r="J46" s="1022"/>
      <c r="K46" s="1022"/>
      <c r="L46" s="1022"/>
      <c r="M46" s="1022"/>
      <c r="N46" s="1022"/>
      <c r="O46" s="1022"/>
      <c r="P46" s="1022"/>
      <c r="Q46" s="1022"/>
      <c r="R46" s="1022"/>
      <c r="S46" s="1117"/>
      <c r="T46" s="324"/>
      <c r="U46" s="361"/>
      <c r="AB46" s="361"/>
    </row>
    <row r="47" spans="1:28" ht="15" customHeight="1" x14ac:dyDescent="0.2">
      <c r="A47" s="1113"/>
      <c r="B47" s="1114"/>
      <c r="C47" s="1022"/>
      <c r="D47" s="1022"/>
      <c r="E47" s="1022"/>
      <c r="F47" s="1022"/>
      <c r="G47" s="1022"/>
      <c r="H47" s="1022"/>
      <c r="I47" s="1022"/>
      <c r="J47" s="1022"/>
      <c r="K47" s="1022"/>
      <c r="L47" s="1022"/>
      <c r="M47" s="1022"/>
      <c r="N47" s="1022"/>
      <c r="O47" s="1022"/>
      <c r="P47" s="1022"/>
      <c r="Q47" s="1022"/>
      <c r="R47" s="1022"/>
      <c r="S47" s="1117"/>
      <c r="T47" s="324"/>
      <c r="U47" s="361"/>
      <c r="AB47" s="361"/>
    </row>
    <row r="48" spans="1:28" ht="15" customHeight="1" x14ac:dyDescent="0.2">
      <c r="A48" s="1113"/>
      <c r="B48" s="1114"/>
      <c r="C48" s="1022"/>
      <c r="D48" s="1022"/>
      <c r="E48" s="1022"/>
      <c r="F48" s="1022"/>
      <c r="G48" s="1022"/>
      <c r="H48" s="1022"/>
      <c r="I48" s="1022"/>
      <c r="J48" s="1022"/>
      <c r="K48" s="1022"/>
      <c r="L48" s="1022"/>
      <c r="M48" s="1022"/>
      <c r="N48" s="1022"/>
      <c r="O48" s="1022"/>
      <c r="P48" s="1022"/>
      <c r="Q48" s="1022"/>
      <c r="R48" s="1022"/>
      <c r="S48" s="1117"/>
      <c r="T48" s="324"/>
      <c r="U48" s="361"/>
      <c r="AB48" s="361"/>
    </row>
    <row r="49" spans="1:28" ht="15" customHeight="1" x14ac:dyDescent="0.2">
      <c r="A49" s="1113"/>
      <c r="B49" s="1114"/>
      <c r="C49" s="1022"/>
      <c r="D49" s="1022"/>
      <c r="E49" s="1022"/>
      <c r="F49" s="1022"/>
      <c r="G49" s="1022"/>
      <c r="H49" s="1022"/>
      <c r="I49" s="1022"/>
      <c r="J49" s="1022"/>
      <c r="K49" s="1022"/>
      <c r="L49" s="1022"/>
      <c r="M49" s="1022"/>
      <c r="N49" s="1022"/>
      <c r="O49" s="1022"/>
      <c r="P49" s="1022"/>
      <c r="Q49" s="1022"/>
      <c r="R49" s="1022"/>
      <c r="S49" s="1117"/>
      <c r="T49" s="324"/>
      <c r="U49" s="361"/>
      <c r="AB49" s="361"/>
    </row>
    <row r="50" spans="1:28" ht="15" customHeight="1" x14ac:dyDescent="0.2">
      <c r="A50" s="1113"/>
      <c r="B50" s="1114"/>
      <c r="C50" s="1022"/>
      <c r="D50" s="1022"/>
      <c r="E50" s="1022"/>
      <c r="F50" s="1022"/>
      <c r="G50" s="1022"/>
      <c r="H50" s="1022"/>
      <c r="I50" s="1022"/>
      <c r="J50" s="1022"/>
      <c r="K50" s="1022"/>
      <c r="L50" s="1022"/>
      <c r="M50" s="1022"/>
      <c r="N50" s="1022"/>
      <c r="O50" s="1022"/>
      <c r="P50" s="1022"/>
      <c r="Q50" s="1022"/>
      <c r="R50" s="1022"/>
      <c r="S50" s="1117"/>
      <c r="T50" s="324"/>
      <c r="U50" s="361"/>
      <c r="AB50" s="361"/>
    </row>
    <row r="51" spans="1:28" ht="15" customHeight="1" x14ac:dyDescent="0.2">
      <c r="A51" s="1113"/>
      <c r="B51" s="1114"/>
      <c r="C51" s="1022"/>
      <c r="D51" s="1022"/>
      <c r="E51" s="1022"/>
      <c r="F51" s="1022"/>
      <c r="G51" s="1022"/>
      <c r="H51" s="1022"/>
      <c r="I51" s="1022"/>
      <c r="J51" s="1022"/>
      <c r="K51" s="1022"/>
      <c r="L51" s="1022"/>
      <c r="M51" s="1022"/>
      <c r="N51" s="1022"/>
      <c r="O51" s="1022"/>
      <c r="P51" s="1022"/>
      <c r="Q51" s="1022"/>
      <c r="R51" s="1022"/>
      <c r="S51" s="1117"/>
      <c r="T51" s="324"/>
      <c r="U51" s="361"/>
      <c r="AB51" s="361"/>
    </row>
    <row r="52" spans="1:28" ht="15" customHeight="1" x14ac:dyDescent="0.2">
      <c r="A52" s="1113"/>
      <c r="B52" s="1114"/>
      <c r="C52" s="1022"/>
      <c r="D52" s="1022"/>
      <c r="E52" s="1022"/>
      <c r="F52" s="1022"/>
      <c r="G52" s="1022"/>
      <c r="H52" s="1022"/>
      <c r="I52" s="1022"/>
      <c r="J52" s="1022"/>
      <c r="K52" s="1022"/>
      <c r="L52" s="1022"/>
      <c r="M52" s="1022"/>
      <c r="N52" s="1022"/>
      <c r="O52" s="1022"/>
      <c r="P52" s="1022"/>
      <c r="Q52" s="1022"/>
      <c r="R52" s="1022"/>
      <c r="S52" s="1117"/>
      <c r="T52" s="324"/>
      <c r="U52" s="361"/>
      <c r="AB52" s="361"/>
    </row>
    <row r="53" spans="1:28" ht="15" customHeight="1" x14ac:dyDescent="0.2">
      <c r="A53" s="1115"/>
      <c r="B53" s="1116"/>
      <c r="C53" s="1030"/>
      <c r="D53" s="1030"/>
      <c r="E53" s="1030"/>
      <c r="F53" s="1030"/>
      <c r="G53" s="1030"/>
      <c r="H53" s="1030"/>
      <c r="I53" s="1030"/>
      <c r="J53" s="1030"/>
      <c r="K53" s="1030"/>
      <c r="L53" s="1030"/>
      <c r="M53" s="1030"/>
      <c r="N53" s="1030"/>
      <c r="O53" s="1030"/>
      <c r="P53" s="1030"/>
      <c r="Q53" s="1030"/>
      <c r="R53" s="1030"/>
      <c r="S53" s="1118"/>
      <c r="T53" s="324"/>
      <c r="U53" s="324"/>
      <c r="AA53" s="323"/>
    </row>
    <row r="54" spans="1:28" ht="15" customHeight="1" x14ac:dyDescent="0.2">
      <c r="A54" s="1119" t="s">
        <v>250</v>
      </c>
      <c r="B54" s="1120"/>
      <c r="C54" s="1120"/>
      <c r="D54" s="1120"/>
      <c r="E54" s="1120"/>
      <c r="F54" s="1120"/>
      <c r="G54" s="1120"/>
      <c r="H54" s="1120"/>
      <c r="I54" s="1120"/>
      <c r="J54" s="1120"/>
      <c r="K54" s="1120"/>
      <c r="L54" s="1120"/>
      <c r="M54" s="1120"/>
      <c r="N54" s="1120"/>
      <c r="O54" s="1120"/>
      <c r="P54" s="1120"/>
      <c r="Q54" s="1120"/>
      <c r="R54" s="1120"/>
      <c r="S54" s="1121"/>
    </row>
    <row r="55" spans="1:28" ht="15" customHeight="1" x14ac:dyDescent="0.2">
      <c r="A55" s="1122"/>
      <c r="B55" s="1123"/>
      <c r="C55" s="1123"/>
      <c r="D55" s="1123"/>
      <c r="E55" s="1123"/>
      <c r="F55" s="1123"/>
      <c r="G55" s="1123"/>
      <c r="H55" s="1123"/>
      <c r="I55" s="1123"/>
      <c r="J55" s="1123"/>
      <c r="K55" s="1123"/>
      <c r="L55" s="1123"/>
      <c r="M55" s="1123"/>
      <c r="N55" s="1123"/>
      <c r="O55" s="1123"/>
      <c r="P55" s="1123"/>
      <c r="Q55" s="1123"/>
      <c r="R55" s="1123"/>
      <c r="S55" s="1124"/>
    </row>
    <row r="56" spans="1:28" ht="15" customHeight="1" x14ac:dyDescent="0.2">
      <c r="A56" s="1135" t="s">
        <v>376</v>
      </c>
      <c r="B56" s="1130"/>
      <c r="C56" s="1130"/>
      <c r="D56" s="1131"/>
      <c r="E56" s="1137">
        <f>('1'!F25)*1000</f>
        <v>0</v>
      </c>
      <c r="F56" s="1137"/>
      <c r="G56" s="1137"/>
      <c r="H56" s="1137"/>
      <c r="I56" s="1125" t="s">
        <v>252</v>
      </c>
      <c r="J56" s="1129" t="s">
        <v>251</v>
      </c>
      <c r="K56" s="1130"/>
      <c r="L56" s="1130"/>
      <c r="M56" s="1130"/>
      <c r="N56" s="1131"/>
      <c r="O56" s="1137">
        <f>'８'!D29</f>
        <v>0</v>
      </c>
      <c r="P56" s="1137"/>
      <c r="Q56" s="1137"/>
      <c r="R56" s="1137"/>
      <c r="S56" s="1127" t="s">
        <v>252</v>
      </c>
    </row>
    <row r="57" spans="1:28" ht="15" customHeight="1" x14ac:dyDescent="0.2">
      <c r="A57" s="1136"/>
      <c r="B57" s="1133"/>
      <c r="C57" s="1133"/>
      <c r="D57" s="1134"/>
      <c r="E57" s="1138"/>
      <c r="F57" s="1138"/>
      <c r="G57" s="1138"/>
      <c r="H57" s="1138"/>
      <c r="I57" s="1126"/>
      <c r="J57" s="1132"/>
      <c r="K57" s="1133"/>
      <c r="L57" s="1133"/>
      <c r="M57" s="1133"/>
      <c r="N57" s="1134"/>
      <c r="O57" s="1138"/>
      <c r="P57" s="1138"/>
      <c r="Q57" s="1138"/>
      <c r="R57" s="1138"/>
      <c r="S57" s="1128"/>
    </row>
  </sheetData>
  <sheetProtection sheet="1" selectLockedCells="1"/>
  <mergeCells count="16">
    <mergeCell ref="A4:S41"/>
    <mergeCell ref="A2:S3"/>
    <mergeCell ref="A44:B45"/>
    <mergeCell ref="C44:G45"/>
    <mergeCell ref="H44:J45"/>
    <mergeCell ref="K44:S45"/>
    <mergeCell ref="A42:S43"/>
    <mergeCell ref="A46:B53"/>
    <mergeCell ref="C46:S53"/>
    <mergeCell ref="A54:S55"/>
    <mergeCell ref="I56:I57"/>
    <mergeCell ref="S56:S57"/>
    <mergeCell ref="J56:N57"/>
    <mergeCell ref="A56:D57"/>
    <mergeCell ref="O56:R57"/>
    <mergeCell ref="E56:H57"/>
  </mergeCells>
  <phoneticPr fontId="1"/>
  <dataValidations count="3">
    <dataValidation allowBlank="1" showInputMessage="1" showErrorMessage="1" prompt="自動転記されますので直接記入不要です。" sqref="E56:H57 O56:R57"/>
    <dataValidation allowBlank="1" showInputMessage="1" showErrorMessage="1" prompt="組織図やプロセス図等を用いて、主に以下の点を分かりやすく説明してください。_x000a_・本助成事業の実施体制（実施責任者、従事者、営業担当者等の人員配置、役割分担）_x000a_・他事業者との連携体制、役割分担_x000a_・本助成事業における主担当者の関わり方" sqref="A4:S41"/>
    <dataValidation allowBlank="1" showInputMessage="1" showErrorMessage="1" prompt="上記の社内体制図には、助成事業の主担当者を必ず記入してください。" sqref="C44:G45"/>
  </dataValidations>
  <pageMargins left="0.59055118110236227" right="0.19685039370078741" top="0.39370078740157483" bottom="0.39370078740157483" header="0.19685039370078741" footer="0.19685039370078741"/>
  <pageSetup paperSize="9" scale="97" orientation="portrait" r:id="rId1"/>
  <headerFooter>
    <oddFooter>&amp;C&amp;A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X57"/>
  <sheetViews>
    <sheetView showGridLines="0" view="pageBreakPreview" zoomScaleNormal="100" zoomScaleSheetLayoutView="100" workbookViewId="0">
      <selection activeCell="C10" sqref="C10:C12"/>
    </sheetView>
  </sheetViews>
  <sheetFormatPr defaultColWidth="2.36328125" defaultRowHeight="12" x14ac:dyDescent="0.2"/>
  <cols>
    <col min="1" max="1" width="4.6328125" style="362" customWidth="1"/>
    <col min="2" max="2" width="24.26953125" style="362" customWidth="1"/>
    <col min="3" max="3" width="8.90625" style="362" customWidth="1"/>
    <col min="4" max="6" width="2.6328125" style="362" customWidth="1"/>
    <col min="7" max="15" width="2.453125" style="362" customWidth="1"/>
    <col min="16" max="18" width="2.6328125" style="362" customWidth="1"/>
    <col min="19" max="16384" width="2.36328125" style="362"/>
  </cols>
  <sheetData>
    <row r="1" spans="1:24" ht="20.25" customHeight="1" x14ac:dyDescent="0.2">
      <c r="A1" s="1176" t="s">
        <v>619</v>
      </c>
      <c r="B1" s="1177"/>
      <c r="C1" s="1177"/>
      <c r="D1" s="1177"/>
      <c r="E1" s="1177"/>
      <c r="F1" s="1177"/>
      <c r="G1" s="1177"/>
      <c r="H1" s="1177"/>
      <c r="I1" s="1177"/>
      <c r="J1" s="1177"/>
      <c r="K1" s="1177"/>
      <c r="L1" s="1177"/>
      <c r="M1" s="1177"/>
      <c r="N1" s="1177"/>
      <c r="O1" s="1177"/>
      <c r="P1" s="1177"/>
      <c r="Q1" s="1177"/>
      <c r="R1" s="1177"/>
      <c r="S1" s="1177"/>
      <c r="T1" s="1177"/>
      <c r="U1" s="1177"/>
      <c r="V1" s="1177"/>
      <c r="W1" s="1177"/>
      <c r="X1" s="1178"/>
    </row>
    <row r="2" spans="1:24" ht="33.75" customHeight="1" x14ac:dyDescent="0.2">
      <c r="A2" s="1179" t="s">
        <v>663</v>
      </c>
      <c r="B2" s="1180"/>
      <c r="C2" s="502" t="s">
        <v>229</v>
      </c>
      <c r="D2" s="1183"/>
      <c r="E2" s="1183"/>
      <c r="F2" s="1183"/>
      <c r="G2" s="1183"/>
      <c r="H2" s="1183"/>
      <c r="I2" s="1183"/>
      <c r="J2" s="1183"/>
      <c r="K2" s="1183"/>
      <c r="L2" s="1183"/>
      <c r="M2" s="1183"/>
      <c r="N2" s="1183"/>
      <c r="O2" s="1183"/>
      <c r="P2" s="1173" t="s">
        <v>725</v>
      </c>
      <c r="Q2" s="1173"/>
      <c r="R2" s="1173"/>
      <c r="S2" s="1173"/>
      <c r="T2" s="1173"/>
      <c r="U2" s="1173"/>
      <c r="V2" s="1173"/>
      <c r="W2" s="1173"/>
      <c r="X2" s="1175"/>
    </row>
    <row r="3" spans="1:24" ht="33.75" customHeight="1" x14ac:dyDescent="0.2">
      <c r="A3" s="1179" t="s">
        <v>551</v>
      </c>
      <c r="B3" s="1180"/>
      <c r="C3" s="502" t="s">
        <v>229</v>
      </c>
      <c r="D3" s="1183"/>
      <c r="E3" s="1183"/>
      <c r="F3" s="1183"/>
      <c r="G3" s="1183"/>
      <c r="H3" s="1183"/>
      <c r="I3" s="1183"/>
      <c r="J3" s="1183"/>
      <c r="K3" s="1183"/>
      <c r="L3" s="1183"/>
      <c r="M3" s="1183"/>
      <c r="N3" s="1183"/>
      <c r="O3" s="1183"/>
      <c r="P3" s="1151" t="s">
        <v>550</v>
      </c>
      <c r="Q3" s="1151"/>
      <c r="R3" s="1151"/>
      <c r="S3" s="1151"/>
      <c r="T3" s="1151"/>
      <c r="U3" s="1151"/>
      <c r="V3" s="1151"/>
      <c r="W3" s="1151"/>
      <c r="X3" s="1152"/>
    </row>
    <row r="4" spans="1:24" ht="90" customHeight="1" x14ac:dyDescent="0.2">
      <c r="A4" s="503" t="s">
        <v>426</v>
      </c>
      <c r="B4" s="1181" t="s">
        <v>710</v>
      </c>
      <c r="C4" s="1181"/>
      <c r="D4" s="1181"/>
      <c r="E4" s="1181"/>
      <c r="F4" s="1181"/>
      <c r="G4" s="1181"/>
      <c r="H4" s="1181"/>
      <c r="I4" s="1181"/>
      <c r="J4" s="1181"/>
      <c r="K4" s="1181"/>
      <c r="L4" s="1181"/>
      <c r="M4" s="1181"/>
      <c r="N4" s="1181"/>
      <c r="O4" s="1181"/>
      <c r="P4" s="1181"/>
      <c r="Q4" s="1181"/>
      <c r="R4" s="1181"/>
      <c r="S4" s="1181"/>
      <c r="T4" s="1181"/>
      <c r="U4" s="1181"/>
      <c r="V4" s="1181"/>
      <c r="W4" s="1181"/>
      <c r="X4" s="1182"/>
    </row>
    <row r="5" spans="1:24" ht="20.25" customHeight="1" x14ac:dyDescent="0.2">
      <c r="A5" s="1164" t="s">
        <v>427</v>
      </c>
      <c r="B5" s="1165" t="s">
        <v>620</v>
      </c>
      <c r="C5" s="1167" t="s">
        <v>191</v>
      </c>
      <c r="D5" s="1169" t="s">
        <v>722</v>
      </c>
      <c r="E5" s="1170"/>
      <c r="F5" s="1171"/>
      <c r="G5" s="1172" t="s">
        <v>723</v>
      </c>
      <c r="H5" s="1173"/>
      <c r="I5" s="1173"/>
      <c r="J5" s="1173"/>
      <c r="K5" s="1173"/>
      <c r="L5" s="1173"/>
      <c r="M5" s="1173"/>
      <c r="N5" s="1173"/>
      <c r="O5" s="1173"/>
      <c r="P5" s="1173"/>
      <c r="Q5" s="1173"/>
      <c r="R5" s="1174"/>
      <c r="S5" s="1172" t="s">
        <v>724</v>
      </c>
      <c r="T5" s="1173"/>
      <c r="U5" s="1173"/>
      <c r="V5" s="1173"/>
      <c r="W5" s="1173"/>
      <c r="X5" s="1175"/>
    </row>
    <row r="6" spans="1:24" ht="21" customHeight="1" x14ac:dyDescent="0.2">
      <c r="A6" s="1164"/>
      <c r="B6" s="1166"/>
      <c r="C6" s="1168"/>
      <c r="D6" s="363">
        <v>10</v>
      </c>
      <c r="E6" s="363">
        <v>11</v>
      </c>
      <c r="F6" s="363">
        <v>12</v>
      </c>
      <c r="G6" s="363">
        <v>1</v>
      </c>
      <c r="H6" s="363">
        <v>2</v>
      </c>
      <c r="I6" s="363">
        <v>3</v>
      </c>
      <c r="J6" s="363">
        <v>4</v>
      </c>
      <c r="K6" s="363">
        <v>5</v>
      </c>
      <c r="L6" s="363">
        <v>6</v>
      </c>
      <c r="M6" s="363">
        <v>7</v>
      </c>
      <c r="N6" s="363">
        <v>8</v>
      </c>
      <c r="O6" s="363">
        <v>9</v>
      </c>
      <c r="P6" s="363">
        <v>10</v>
      </c>
      <c r="Q6" s="363">
        <v>11</v>
      </c>
      <c r="R6" s="363">
        <v>12</v>
      </c>
      <c r="S6" s="363">
        <v>1</v>
      </c>
      <c r="T6" s="363">
        <v>2</v>
      </c>
      <c r="U6" s="363">
        <v>3</v>
      </c>
      <c r="V6" s="363">
        <v>4</v>
      </c>
      <c r="W6" s="363">
        <v>5</v>
      </c>
      <c r="X6" s="364">
        <v>6</v>
      </c>
    </row>
    <row r="7" spans="1:24" ht="11.9" customHeight="1" x14ac:dyDescent="0.2">
      <c r="A7" s="1163">
        <v>1</v>
      </c>
      <c r="B7" s="1154"/>
      <c r="C7" s="1154"/>
      <c r="D7" s="1161"/>
      <c r="E7" s="1161"/>
      <c r="F7" s="1161"/>
      <c r="G7" s="1161"/>
      <c r="H7" s="1161"/>
      <c r="I7" s="1161"/>
      <c r="J7" s="1161"/>
      <c r="K7" s="1161"/>
      <c r="L7" s="1161"/>
      <c r="M7" s="1161"/>
      <c r="N7" s="1161"/>
      <c r="O7" s="1161"/>
      <c r="P7" s="1161"/>
      <c r="Q7" s="1161"/>
      <c r="R7" s="1161"/>
      <c r="S7" s="1161"/>
      <c r="T7" s="1161"/>
      <c r="U7" s="1161"/>
      <c r="V7" s="1161"/>
      <c r="W7" s="1161"/>
      <c r="X7" s="1162"/>
    </row>
    <row r="8" spans="1:24" ht="11.9" customHeight="1" x14ac:dyDescent="0.2">
      <c r="A8" s="1163"/>
      <c r="B8" s="1155"/>
      <c r="C8" s="1155"/>
      <c r="D8" s="1161"/>
      <c r="E8" s="1161"/>
      <c r="F8" s="1161"/>
      <c r="G8" s="1161"/>
      <c r="H8" s="1161"/>
      <c r="I8" s="1161"/>
      <c r="J8" s="1161"/>
      <c r="K8" s="1161"/>
      <c r="L8" s="1161"/>
      <c r="M8" s="1161"/>
      <c r="N8" s="1161"/>
      <c r="O8" s="1161"/>
      <c r="P8" s="1161"/>
      <c r="Q8" s="1161"/>
      <c r="R8" s="1161"/>
      <c r="S8" s="1161"/>
      <c r="T8" s="1161"/>
      <c r="U8" s="1161"/>
      <c r="V8" s="1161"/>
      <c r="W8" s="1161"/>
      <c r="X8" s="1162"/>
    </row>
    <row r="9" spans="1:24" ht="11.9" customHeight="1" x14ac:dyDescent="0.2">
      <c r="A9" s="1163"/>
      <c r="B9" s="1156"/>
      <c r="C9" s="1156"/>
      <c r="D9" s="1161"/>
      <c r="E9" s="1161"/>
      <c r="F9" s="1161"/>
      <c r="G9" s="1161"/>
      <c r="H9" s="1161"/>
      <c r="I9" s="1161"/>
      <c r="J9" s="1161"/>
      <c r="K9" s="1161"/>
      <c r="L9" s="1161"/>
      <c r="M9" s="1161"/>
      <c r="N9" s="1161"/>
      <c r="O9" s="1161"/>
      <c r="P9" s="1161"/>
      <c r="Q9" s="1161"/>
      <c r="R9" s="1161"/>
      <c r="S9" s="1161"/>
      <c r="T9" s="1161"/>
      <c r="U9" s="1161"/>
      <c r="V9" s="1161"/>
      <c r="W9" s="1161"/>
      <c r="X9" s="1162"/>
    </row>
    <row r="10" spans="1:24" ht="11.9" customHeight="1" x14ac:dyDescent="0.2">
      <c r="A10" s="1153">
        <v>2</v>
      </c>
      <c r="B10" s="1154"/>
      <c r="C10" s="1154"/>
      <c r="D10" s="1150"/>
      <c r="E10" s="1150"/>
      <c r="F10" s="1150"/>
      <c r="G10" s="1150"/>
      <c r="H10" s="1150"/>
      <c r="I10" s="1161"/>
      <c r="J10" s="1161"/>
      <c r="K10" s="1161"/>
      <c r="L10" s="1161"/>
      <c r="M10" s="1150"/>
      <c r="N10" s="1150"/>
      <c r="O10" s="1150"/>
      <c r="P10" s="1150"/>
      <c r="Q10" s="1150"/>
      <c r="R10" s="1150"/>
      <c r="S10" s="1150"/>
      <c r="T10" s="1150"/>
      <c r="U10" s="1150"/>
      <c r="V10" s="1150"/>
      <c r="W10" s="1150"/>
      <c r="X10" s="1149"/>
    </row>
    <row r="11" spans="1:24" ht="11.9" customHeight="1" x14ac:dyDescent="0.2">
      <c r="A11" s="1153"/>
      <c r="B11" s="1155"/>
      <c r="C11" s="1155"/>
      <c r="D11" s="1150"/>
      <c r="E11" s="1150"/>
      <c r="F11" s="1150"/>
      <c r="G11" s="1150"/>
      <c r="H11" s="1150"/>
      <c r="I11" s="1161"/>
      <c r="J11" s="1161"/>
      <c r="K11" s="1161"/>
      <c r="L11" s="1161"/>
      <c r="M11" s="1150"/>
      <c r="N11" s="1150"/>
      <c r="O11" s="1150"/>
      <c r="P11" s="1150"/>
      <c r="Q11" s="1150"/>
      <c r="R11" s="1150"/>
      <c r="S11" s="1150"/>
      <c r="T11" s="1150"/>
      <c r="U11" s="1150"/>
      <c r="V11" s="1150"/>
      <c r="W11" s="1150"/>
      <c r="X11" s="1149"/>
    </row>
    <row r="12" spans="1:24" ht="11.9" customHeight="1" x14ac:dyDescent="0.2">
      <c r="A12" s="1153"/>
      <c r="B12" s="1156"/>
      <c r="C12" s="1156"/>
      <c r="D12" s="1150"/>
      <c r="E12" s="1150"/>
      <c r="F12" s="1150"/>
      <c r="G12" s="1150"/>
      <c r="H12" s="1150"/>
      <c r="I12" s="1161"/>
      <c r="J12" s="1161"/>
      <c r="K12" s="1161"/>
      <c r="L12" s="1161"/>
      <c r="M12" s="1150"/>
      <c r="N12" s="1150"/>
      <c r="O12" s="1150"/>
      <c r="P12" s="1150"/>
      <c r="Q12" s="1150"/>
      <c r="R12" s="1150"/>
      <c r="S12" s="1150"/>
      <c r="T12" s="1150"/>
      <c r="U12" s="1150"/>
      <c r="V12" s="1150"/>
      <c r="W12" s="1150"/>
      <c r="X12" s="1149"/>
    </row>
    <row r="13" spans="1:24" ht="11.9" customHeight="1" x14ac:dyDescent="0.2">
      <c r="A13" s="1153">
        <v>3</v>
      </c>
      <c r="B13" s="1154"/>
      <c r="C13" s="1154"/>
      <c r="D13" s="1150"/>
      <c r="E13" s="1150"/>
      <c r="F13" s="1150"/>
      <c r="G13" s="1150"/>
      <c r="H13" s="1150"/>
      <c r="I13" s="1150"/>
      <c r="J13" s="1150"/>
      <c r="K13" s="1150"/>
      <c r="L13" s="1150"/>
      <c r="M13" s="1150"/>
      <c r="N13" s="1150"/>
      <c r="O13" s="1150"/>
      <c r="P13" s="1150"/>
      <c r="Q13" s="1150"/>
      <c r="R13" s="1150"/>
      <c r="S13" s="1150"/>
      <c r="T13" s="1150"/>
      <c r="U13" s="1150"/>
      <c r="V13" s="1150"/>
      <c r="W13" s="1150"/>
      <c r="X13" s="1149"/>
    </row>
    <row r="14" spans="1:24" ht="11.9" customHeight="1" x14ac:dyDescent="0.2">
      <c r="A14" s="1153"/>
      <c r="B14" s="1155"/>
      <c r="C14" s="1155"/>
      <c r="D14" s="1150"/>
      <c r="E14" s="1150"/>
      <c r="F14" s="1150"/>
      <c r="G14" s="1150"/>
      <c r="H14" s="1150"/>
      <c r="I14" s="1150"/>
      <c r="J14" s="1150"/>
      <c r="K14" s="1150"/>
      <c r="L14" s="1150"/>
      <c r="M14" s="1150"/>
      <c r="N14" s="1150"/>
      <c r="O14" s="1150"/>
      <c r="P14" s="1150"/>
      <c r="Q14" s="1150"/>
      <c r="R14" s="1150"/>
      <c r="S14" s="1150"/>
      <c r="T14" s="1150"/>
      <c r="U14" s="1150"/>
      <c r="V14" s="1150"/>
      <c r="W14" s="1150"/>
      <c r="X14" s="1149"/>
    </row>
    <row r="15" spans="1:24" ht="11.9" customHeight="1" x14ac:dyDescent="0.2">
      <c r="A15" s="1153"/>
      <c r="B15" s="1156"/>
      <c r="C15" s="1156"/>
      <c r="D15" s="1150"/>
      <c r="E15" s="1150"/>
      <c r="F15" s="1150"/>
      <c r="G15" s="1150"/>
      <c r="H15" s="1150"/>
      <c r="I15" s="1150"/>
      <c r="J15" s="1150"/>
      <c r="K15" s="1150"/>
      <c r="L15" s="1150"/>
      <c r="M15" s="1150"/>
      <c r="N15" s="1150"/>
      <c r="O15" s="1150"/>
      <c r="P15" s="1150"/>
      <c r="Q15" s="1150"/>
      <c r="R15" s="1150"/>
      <c r="S15" s="1150"/>
      <c r="T15" s="1150"/>
      <c r="U15" s="1150"/>
      <c r="V15" s="1150"/>
      <c r="W15" s="1150"/>
      <c r="X15" s="1149"/>
    </row>
    <row r="16" spans="1:24" ht="11.9" customHeight="1" x14ac:dyDescent="0.2">
      <c r="A16" s="1153">
        <v>4</v>
      </c>
      <c r="B16" s="1154"/>
      <c r="C16" s="1154"/>
      <c r="D16" s="1150"/>
      <c r="E16" s="1150"/>
      <c r="F16" s="1150"/>
      <c r="G16" s="1150"/>
      <c r="H16" s="1150"/>
      <c r="I16" s="1150"/>
      <c r="J16" s="1150"/>
      <c r="K16" s="1150"/>
      <c r="L16" s="1150"/>
      <c r="M16" s="1150"/>
      <c r="N16" s="1150"/>
      <c r="O16" s="1150"/>
      <c r="P16" s="1150"/>
      <c r="Q16" s="1150"/>
      <c r="R16" s="1150"/>
      <c r="S16" s="1150"/>
      <c r="T16" s="1150"/>
      <c r="U16" s="1150"/>
      <c r="V16" s="1150"/>
      <c r="W16" s="1150"/>
      <c r="X16" s="1149"/>
    </row>
    <row r="17" spans="1:24" ht="11.9" customHeight="1" x14ac:dyDescent="0.2">
      <c r="A17" s="1153"/>
      <c r="B17" s="1155"/>
      <c r="C17" s="1155"/>
      <c r="D17" s="1150"/>
      <c r="E17" s="1150"/>
      <c r="F17" s="1150"/>
      <c r="G17" s="1150"/>
      <c r="H17" s="1150"/>
      <c r="I17" s="1150"/>
      <c r="J17" s="1150"/>
      <c r="K17" s="1150"/>
      <c r="L17" s="1150"/>
      <c r="M17" s="1150"/>
      <c r="N17" s="1150"/>
      <c r="O17" s="1150"/>
      <c r="P17" s="1150"/>
      <c r="Q17" s="1150"/>
      <c r="R17" s="1150"/>
      <c r="S17" s="1150"/>
      <c r="T17" s="1150"/>
      <c r="U17" s="1150"/>
      <c r="V17" s="1150"/>
      <c r="W17" s="1150"/>
      <c r="X17" s="1149"/>
    </row>
    <row r="18" spans="1:24" ht="11.9" customHeight="1" x14ac:dyDescent="0.2">
      <c r="A18" s="1153"/>
      <c r="B18" s="1156"/>
      <c r="C18" s="1156"/>
      <c r="D18" s="1150"/>
      <c r="E18" s="1150"/>
      <c r="F18" s="1150"/>
      <c r="G18" s="1150"/>
      <c r="H18" s="1150"/>
      <c r="I18" s="1150"/>
      <c r="J18" s="1150"/>
      <c r="K18" s="1150"/>
      <c r="L18" s="1150"/>
      <c r="M18" s="1150"/>
      <c r="N18" s="1150"/>
      <c r="O18" s="1150"/>
      <c r="P18" s="1150"/>
      <c r="Q18" s="1150"/>
      <c r="R18" s="1150"/>
      <c r="S18" s="1150"/>
      <c r="T18" s="1150"/>
      <c r="U18" s="1150"/>
      <c r="V18" s="1150"/>
      <c r="W18" s="1150"/>
      <c r="X18" s="1149"/>
    </row>
    <row r="19" spans="1:24" ht="11.9" customHeight="1" x14ac:dyDescent="0.2">
      <c r="A19" s="1153">
        <v>5</v>
      </c>
      <c r="B19" s="1154"/>
      <c r="C19" s="1154"/>
      <c r="D19" s="1150"/>
      <c r="E19" s="1150"/>
      <c r="F19" s="1150"/>
      <c r="G19" s="1150"/>
      <c r="H19" s="1150"/>
      <c r="I19" s="1150"/>
      <c r="J19" s="1150"/>
      <c r="K19" s="1150"/>
      <c r="L19" s="1150"/>
      <c r="M19" s="1150"/>
      <c r="N19" s="1150"/>
      <c r="O19" s="1150"/>
      <c r="P19" s="1150"/>
      <c r="Q19" s="1150"/>
      <c r="R19" s="1150"/>
      <c r="S19" s="1150"/>
      <c r="T19" s="1150"/>
      <c r="U19" s="1150"/>
      <c r="V19" s="1150"/>
      <c r="W19" s="1150"/>
      <c r="X19" s="1149"/>
    </row>
    <row r="20" spans="1:24" ht="11.9" customHeight="1" x14ac:dyDescent="0.2">
      <c r="A20" s="1153"/>
      <c r="B20" s="1155"/>
      <c r="C20" s="1155"/>
      <c r="D20" s="1150"/>
      <c r="E20" s="1150"/>
      <c r="F20" s="1150"/>
      <c r="G20" s="1150"/>
      <c r="H20" s="1150"/>
      <c r="I20" s="1150"/>
      <c r="J20" s="1150"/>
      <c r="K20" s="1150"/>
      <c r="L20" s="1150"/>
      <c r="M20" s="1150"/>
      <c r="N20" s="1150"/>
      <c r="O20" s="1150"/>
      <c r="P20" s="1150"/>
      <c r="Q20" s="1150"/>
      <c r="R20" s="1150"/>
      <c r="S20" s="1150"/>
      <c r="T20" s="1150"/>
      <c r="U20" s="1150"/>
      <c r="V20" s="1150"/>
      <c r="W20" s="1150"/>
      <c r="X20" s="1149"/>
    </row>
    <row r="21" spans="1:24" ht="11.9" customHeight="1" x14ac:dyDescent="0.2">
      <c r="A21" s="1153"/>
      <c r="B21" s="1156"/>
      <c r="C21" s="1156"/>
      <c r="D21" s="1150"/>
      <c r="E21" s="1150"/>
      <c r="F21" s="1150"/>
      <c r="G21" s="1150"/>
      <c r="H21" s="1150"/>
      <c r="I21" s="1150"/>
      <c r="J21" s="1150"/>
      <c r="K21" s="1150"/>
      <c r="L21" s="1150"/>
      <c r="M21" s="1150"/>
      <c r="N21" s="1150"/>
      <c r="O21" s="1150"/>
      <c r="P21" s="1150"/>
      <c r="Q21" s="1150"/>
      <c r="R21" s="1150"/>
      <c r="S21" s="1150"/>
      <c r="T21" s="1150"/>
      <c r="U21" s="1150"/>
      <c r="V21" s="1150"/>
      <c r="W21" s="1150"/>
      <c r="X21" s="1149"/>
    </row>
    <row r="22" spans="1:24" ht="11.9" customHeight="1" x14ac:dyDescent="0.2">
      <c r="A22" s="1153">
        <v>6</v>
      </c>
      <c r="B22" s="1154"/>
      <c r="C22" s="1154"/>
      <c r="D22" s="1161"/>
      <c r="E22" s="1161"/>
      <c r="F22" s="1161"/>
      <c r="G22" s="1161"/>
      <c r="H22" s="1161"/>
      <c r="I22" s="1161"/>
      <c r="J22" s="1161"/>
      <c r="K22" s="1161"/>
      <c r="L22" s="1161"/>
      <c r="M22" s="1161"/>
      <c r="N22" s="1161"/>
      <c r="O22" s="1161"/>
      <c r="P22" s="1161"/>
      <c r="Q22" s="1161"/>
      <c r="R22" s="1161"/>
      <c r="S22" s="1161"/>
      <c r="T22" s="1161"/>
      <c r="U22" s="1161"/>
      <c r="V22" s="1161"/>
      <c r="W22" s="1161"/>
      <c r="X22" s="1162"/>
    </row>
    <row r="23" spans="1:24" ht="11.9" customHeight="1" x14ac:dyDescent="0.2">
      <c r="A23" s="1153"/>
      <c r="B23" s="1155"/>
      <c r="C23" s="1155"/>
      <c r="D23" s="1161"/>
      <c r="E23" s="1161"/>
      <c r="F23" s="1161"/>
      <c r="G23" s="1161"/>
      <c r="H23" s="1161"/>
      <c r="I23" s="1161"/>
      <c r="J23" s="1161"/>
      <c r="K23" s="1161"/>
      <c r="L23" s="1161"/>
      <c r="M23" s="1161"/>
      <c r="N23" s="1161"/>
      <c r="O23" s="1161"/>
      <c r="P23" s="1161"/>
      <c r="Q23" s="1161"/>
      <c r="R23" s="1161"/>
      <c r="S23" s="1161"/>
      <c r="T23" s="1161"/>
      <c r="U23" s="1161"/>
      <c r="V23" s="1161"/>
      <c r="W23" s="1161"/>
      <c r="X23" s="1162"/>
    </row>
    <row r="24" spans="1:24" ht="11.9" customHeight="1" x14ac:dyDescent="0.2">
      <c r="A24" s="1153"/>
      <c r="B24" s="1156"/>
      <c r="C24" s="1156"/>
      <c r="D24" s="1161"/>
      <c r="E24" s="1161"/>
      <c r="F24" s="1161"/>
      <c r="G24" s="1161"/>
      <c r="H24" s="1161"/>
      <c r="I24" s="1161"/>
      <c r="J24" s="1161"/>
      <c r="K24" s="1161"/>
      <c r="L24" s="1161"/>
      <c r="M24" s="1161"/>
      <c r="N24" s="1161"/>
      <c r="O24" s="1161"/>
      <c r="P24" s="1161"/>
      <c r="Q24" s="1161"/>
      <c r="R24" s="1161"/>
      <c r="S24" s="1161"/>
      <c r="T24" s="1161"/>
      <c r="U24" s="1161"/>
      <c r="V24" s="1161"/>
      <c r="W24" s="1161"/>
      <c r="X24" s="1162"/>
    </row>
    <row r="25" spans="1:24" ht="11.9" customHeight="1" x14ac:dyDescent="0.2">
      <c r="A25" s="1153">
        <v>7</v>
      </c>
      <c r="B25" s="1154"/>
      <c r="C25" s="1154"/>
      <c r="D25" s="1150"/>
      <c r="E25" s="1150"/>
      <c r="F25" s="1150"/>
      <c r="G25" s="1150"/>
      <c r="H25" s="1150"/>
      <c r="I25" s="1150"/>
      <c r="J25" s="1150"/>
      <c r="K25" s="1150"/>
      <c r="L25" s="1150"/>
      <c r="M25" s="1150"/>
      <c r="N25" s="1150"/>
      <c r="O25" s="1150"/>
      <c r="P25" s="1150"/>
      <c r="Q25" s="1150"/>
      <c r="R25" s="1150"/>
      <c r="S25" s="1150"/>
      <c r="T25" s="1150"/>
      <c r="U25" s="1150"/>
      <c r="V25" s="1150"/>
      <c r="W25" s="1150"/>
      <c r="X25" s="1149"/>
    </row>
    <row r="26" spans="1:24" ht="11.9" customHeight="1" x14ac:dyDescent="0.2">
      <c r="A26" s="1153"/>
      <c r="B26" s="1155"/>
      <c r="C26" s="1155"/>
      <c r="D26" s="1150"/>
      <c r="E26" s="1150"/>
      <c r="F26" s="1150"/>
      <c r="G26" s="1150"/>
      <c r="H26" s="1150"/>
      <c r="I26" s="1150"/>
      <c r="J26" s="1150"/>
      <c r="K26" s="1150"/>
      <c r="L26" s="1150"/>
      <c r="M26" s="1150"/>
      <c r="N26" s="1150"/>
      <c r="O26" s="1150"/>
      <c r="P26" s="1150"/>
      <c r="Q26" s="1150"/>
      <c r="R26" s="1150"/>
      <c r="S26" s="1150"/>
      <c r="T26" s="1150"/>
      <c r="U26" s="1150"/>
      <c r="V26" s="1150"/>
      <c r="W26" s="1150"/>
      <c r="X26" s="1149"/>
    </row>
    <row r="27" spans="1:24" ht="11.9" customHeight="1" x14ac:dyDescent="0.2">
      <c r="A27" s="1153"/>
      <c r="B27" s="1156"/>
      <c r="C27" s="1156"/>
      <c r="D27" s="1150"/>
      <c r="E27" s="1150"/>
      <c r="F27" s="1150"/>
      <c r="G27" s="1150"/>
      <c r="H27" s="1150"/>
      <c r="I27" s="1150"/>
      <c r="J27" s="1150"/>
      <c r="K27" s="1150"/>
      <c r="L27" s="1150"/>
      <c r="M27" s="1150"/>
      <c r="N27" s="1150"/>
      <c r="O27" s="1150"/>
      <c r="P27" s="1150"/>
      <c r="Q27" s="1150"/>
      <c r="R27" s="1150"/>
      <c r="S27" s="1150"/>
      <c r="T27" s="1150"/>
      <c r="U27" s="1150"/>
      <c r="V27" s="1150"/>
      <c r="W27" s="1150"/>
      <c r="X27" s="1149"/>
    </row>
    <row r="28" spans="1:24" ht="11.9" customHeight="1" x14ac:dyDescent="0.2">
      <c r="A28" s="1153">
        <v>8</v>
      </c>
      <c r="B28" s="1154"/>
      <c r="C28" s="1154"/>
      <c r="D28" s="1150"/>
      <c r="E28" s="1150"/>
      <c r="F28" s="1150"/>
      <c r="G28" s="1150"/>
      <c r="H28" s="1150"/>
      <c r="I28" s="1150"/>
      <c r="J28" s="1150"/>
      <c r="K28" s="1150"/>
      <c r="L28" s="1150"/>
      <c r="M28" s="1150"/>
      <c r="N28" s="1150"/>
      <c r="O28" s="1150"/>
      <c r="P28" s="1150"/>
      <c r="Q28" s="1150"/>
      <c r="R28" s="1150"/>
      <c r="S28" s="1150"/>
      <c r="T28" s="1150"/>
      <c r="U28" s="1150"/>
      <c r="V28" s="1150"/>
      <c r="W28" s="1150"/>
      <c r="X28" s="1149"/>
    </row>
    <row r="29" spans="1:24" ht="11.9" customHeight="1" x14ac:dyDescent="0.2">
      <c r="A29" s="1153"/>
      <c r="B29" s="1155"/>
      <c r="C29" s="1155"/>
      <c r="D29" s="1150"/>
      <c r="E29" s="1150"/>
      <c r="F29" s="1150"/>
      <c r="G29" s="1150"/>
      <c r="H29" s="1150"/>
      <c r="I29" s="1150"/>
      <c r="J29" s="1150"/>
      <c r="K29" s="1150"/>
      <c r="L29" s="1150"/>
      <c r="M29" s="1150"/>
      <c r="N29" s="1150"/>
      <c r="O29" s="1150"/>
      <c r="P29" s="1150"/>
      <c r="Q29" s="1150"/>
      <c r="R29" s="1150"/>
      <c r="S29" s="1150"/>
      <c r="T29" s="1150"/>
      <c r="U29" s="1150"/>
      <c r="V29" s="1150"/>
      <c r="W29" s="1150"/>
      <c r="X29" s="1149"/>
    </row>
    <row r="30" spans="1:24" ht="11.9" customHeight="1" x14ac:dyDescent="0.2">
      <c r="A30" s="1153"/>
      <c r="B30" s="1156"/>
      <c r="C30" s="1156"/>
      <c r="D30" s="1150"/>
      <c r="E30" s="1150"/>
      <c r="F30" s="1150"/>
      <c r="G30" s="1150"/>
      <c r="H30" s="1150"/>
      <c r="I30" s="1150"/>
      <c r="J30" s="1150"/>
      <c r="K30" s="1150"/>
      <c r="L30" s="1150"/>
      <c r="M30" s="1150"/>
      <c r="N30" s="1150"/>
      <c r="O30" s="1150"/>
      <c r="P30" s="1150"/>
      <c r="Q30" s="1150"/>
      <c r="R30" s="1150"/>
      <c r="S30" s="1150"/>
      <c r="T30" s="1150"/>
      <c r="U30" s="1150"/>
      <c r="V30" s="1150"/>
      <c r="W30" s="1150"/>
      <c r="X30" s="1149"/>
    </row>
    <row r="31" spans="1:24" ht="11.9" customHeight="1" x14ac:dyDescent="0.2">
      <c r="A31" s="1153">
        <v>9</v>
      </c>
      <c r="B31" s="1154"/>
      <c r="C31" s="1154"/>
      <c r="D31" s="1150"/>
      <c r="E31" s="1150"/>
      <c r="F31" s="1150"/>
      <c r="G31" s="1150"/>
      <c r="H31" s="1150"/>
      <c r="I31" s="1150"/>
      <c r="J31" s="1150"/>
      <c r="K31" s="1150"/>
      <c r="L31" s="1150"/>
      <c r="M31" s="1150"/>
      <c r="N31" s="1150"/>
      <c r="O31" s="1150"/>
      <c r="P31" s="1150"/>
      <c r="Q31" s="1150"/>
      <c r="R31" s="1150"/>
      <c r="S31" s="1150"/>
      <c r="T31" s="1150"/>
      <c r="U31" s="1150"/>
      <c r="V31" s="1150"/>
      <c r="W31" s="1150"/>
      <c r="X31" s="1149"/>
    </row>
    <row r="32" spans="1:24" ht="11.9" customHeight="1" x14ac:dyDescent="0.2">
      <c r="A32" s="1153"/>
      <c r="B32" s="1155"/>
      <c r="C32" s="1155"/>
      <c r="D32" s="1150"/>
      <c r="E32" s="1150"/>
      <c r="F32" s="1150"/>
      <c r="G32" s="1150"/>
      <c r="H32" s="1150"/>
      <c r="I32" s="1150"/>
      <c r="J32" s="1150"/>
      <c r="K32" s="1150"/>
      <c r="L32" s="1150"/>
      <c r="M32" s="1150"/>
      <c r="N32" s="1150"/>
      <c r="O32" s="1150"/>
      <c r="P32" s="1150"/>
      <c r="Q32" s="1150"/>
      <c r="R32" s="1150"/>
      <c r="S32" s="1150"/>
      <c r="T32" s="1150"/>
      <c r="U32" s="1150"/>
      <c r="V32" s="1150"/>
      <c r="W32" s="1150"/>
      <c r="X32" s="1149"/>
    </row>
    <row r="33" spans="1:24" ht="11.9" customHeight="1" x14ac:dyDescent="0.2">
      <c r="A33" s="1153"/>
      <c r="B33" s="1156"/>
      <c r="C33" s="1156"/>
      <c r="D33" s="1150"/>
      <c r="E33" s="1150"/>
      <c r="F33" s="1150"/>
      <c r="G33" s="1150"/>
      <c r="H33" s="1150"/>
      <c r="I33" s="1150"/>
      <c r="J33" s="1150"/>
      <c r="K33" s="1150"/>
      <c r="L33" s="1150"/>
      <c r="M33" s="1150"/>
      <c r="N33" s="1150"/>
      <c r="O33" s="1150"/>
      <c r="P33" s="1150"/>
      <c r="Q33" s="1150"/>
      <c r="R33" s="1150"/>
      <c r="S33" s="1150"/>
      <c r="T33" s="1150"/>
      <c r="U33" s="1150"/>
      <c r="V33" s="1150"/>
      <c r="W33" s="1150"/>
      <c r="X33" s="1149"/>
    </row>
    <row r="34" spans="1:24" ht="11.9" customHeight="1" x14ac:dyDescent="0.2">
      <c r="A34" s="1153">
        <v>10</v>
      </c>
      <c r="B34" s="1154"/>
      <c r="C34" s="1154"/>
      <c r="D34" s="1150"/>
      <c r="E34" s="1150"/>
      <c r="F34" s="1150"/>
      <c r="G34" s="1150"/>
      <c r="H34" s="1150"/>
      <c r="I34" s="1150"/>
      <c r="J34" s="1150"/>
      <c r="K34" s="1150"/>
      <c r="L34" s="1150"/>
      <c r="M34" s="1150"/>
      <c r="N34" s="1150"/>
      <c r="O34" s="1150"/>
      <c r="P34" s="1150"/>
      <c r="Q34" s="1150"/>
      <c r="R34" s="1150"/>
      <c r="S34" s="1150"/>
      <c r="T34" s="1150"/>
      <c r="U34" s="1150"/>
      <c r="V34" s="1150"/>
      <c r="W34" s="1150"/>
      <c r="X34" s="1149"/>
    </row>
    <row r="35" spans="1:24" ht="11.9" customHeight="1" x14ac:dyDescent="0.2">
      <c r="A35" s="1153"/>
      <c r="B35" s="1155"/>
      <c r="C35" s="1155"/>
      <c r="D35" s="1150"/>
      <c r="E35" s="1150"/>
      <c r="F35" s="1150"/>
      <c r="G35" s="1150"/>
      <c r="H35" s="1150"/>
      <c r="I35" s="1150"/>
      <c r="J35" s="1150"/>
      <c r="K35" s="1150"/>
      <c r="L35" s="1150"/>
      <c r="M35" s="1150"/>
      <c r="N35" s="1150"/>
      <c r="O35" s="1150"/>
      <c r="P35" s="1150"/>
      <c r="Q35" s="1150"/>
      <c r="R35" s="1150"/>
      <c r="S35" s="1150"/>
      <c r="T35" s="1150"/>
      <c r="U35" s="1150"/>
      <c r="V35" s="1150"/>
      <c r="W35" s="1150"/>
      <c r="X35" s="1149"/>
    </row>
    <row r="36" spans="1:24" ht="11.9" customHeight="1" x14ac:dyDescent="0.2">
      <c r="A36" s="1153"/>
      <c r="B36" s="1156"/>
      <c r="C36" s="1156"/>
      <c r="D36" s="1150"/>
      <c r="E36" s="1150"/>
      <c r="F36" s="1150"/>
      <c r="G36" s="1150"/>
      <c r="H36" s="1150"/>
      <c r="I36" s="1150"/>
      <c r="J36" s="1150"/>
      <c r="K36" s="1150"/>
      <c r="L36" s="1150"/>
      <c r="M36" s="1150"/>
      <c r="N36" s="1150"/>
      <c r="O36" s="1150"/>
      <c r="P36" s="1150"/>
      <c r="Q36" s="1150"/>
      <c r="R36" s="1150"/>
      <c r="S36" s="1150"/>
      <c r="T36" s="1150"/>
      <c r="U36" s="1150"/>
      <c r="V36" s="1150"/>
      <c r="W36" s="1150"/>
      <c r="X36" s="1149"/>
    </row>
    <row r="37" spans="1:24" ht="11.9" customHeight="1" x14ac:dyDescent="0.2">
      <c r="A37" s="1153">
        <v>11</v>
      </c>
      <c r="B37" s="1154"/>
      <c r="C37" s="1154"/>
      <c r="D37" s="1150"/>
      <c r="E37" s="1150"/>
      <c r="F37" s="1150"/>
      <c r="G37" s="1150"/>
      <c r="H37" s="1150"/>
      <c r="I37" s="1150"/>
      <c r="J37" s="1150"/>
      <c r="K37" s="1150"/>
      <c r="L37" s="1150"/>
      <c r="M37" s="1150"/>
      <c r="N37" s="1150"/>
      <c r="O37" s="1150"/>
      <c r="P37" s="1150"/>
      <c r="Q37" s="1150"/>
      <c r="R37" s="1150"/>
      <c r="S37" s="1150"/>
      <c r="T37" s="1150"/>
      <c r="U37" s="1150"/>
      <c r="V37" s="1150"/>
      <c r="W37" s="1150"/>
      <c r="X37" s="1149"/>
    </row>
    <row r="38" spans="1:24" ht="11.9" customHeight="1" x14ac:dyDescent="0.2">
      <c r="A38" s="1153"/>
      <c r="B38" s="1155"/>
      <c r="C38" s="1155"/>
      <c r="D38" s="1150"/>
      <c r="E38" s="1150"/>
      <c r="F38" s="1150"/>
      <c r="G38" s="1150"/>
      <c r="H38" s="1150"/>
      <c r="I38" s="1150"/>
      <c r="J38" s="1150"/>
      <c r="K38" s="1150"/>
      <c r="L38" s="1150"/>
      <c r="M38" s="1150"/>
      <c r="N38" s="1150"/>
      <c r="O38" s="1150"/>
      <c r="P38" s="1150"/>
      <c r="Q38" s="1150"/>
      <c r="R38" s="1150"/>
      <c r="S38" s="1150"/>
      <c r="T38" s="1150"/>
      <c r="U38" s="1150"/>
      <c r="V38" s="1150"/>
      <c r="W38" s="1150"/>
      <c r="X38" s="1149"/>
    </row>
    <row r="39" spans="1:24" ht="11.9" customHeight="1" x14ac:dyDescent="0.2">
      <c r="A39" s="1153"/>
      <c r="B39" s="1156"/>
      <c r="C39" s="1156"/>
      <c r="D39" s="1150"/>
      <c r="E39" s="1150"/>
      <c r="F39" s="1150"/>
      <c r="G39" s="1150"/>
      <c r="H39" s="1150"/>
      <c r="I39" s="1150"/>
      <c r="J39" s="1150"/>
      <c r="K39" s="1150"/>
      <c r="L39" s="1150"/>
      <c r="M39" s="1150"/>
      <c r="N39" s="1150"/>
      <c r="O39" s="1150"/>
      <c r="P39" s="1150"/>
      <c r="Q39" s="1150"/>
      <c r="R39" s="1150"/>
      <c r="S39" s="1150"/>
      <c r="T39" s="1150"/>
      <c r="U39" s="1150"/>
      <c r="V39" s="1150"/>
      <c r="W39" s="1150"/>
      <c r="X39" s="1149"/>
    </row>
    <row r="40" spans="1:24" ht="11.9" customHeight="1" x14ac:dyDescent="0.2">
      <c r="A40" s="1153">
        <v>12</v>
      </c>
      <c r="B40" s="1154"/>
      <c r="C40" s="1154"/>
      <c r="D40" s="1150"/>
      <c r="E40" s="1150"/>
      <c r="F40" s="1150"/>
      <c r="G40" s="1150"/>
      <c r="H40" s="1150"/>
      <c r="I40" s="1150"/>
      <c r="J40" s="1150"/>
      <c r="K40" s="1150"/>
      <c r="L40" s="1150"/>
      <c r="M40" s="1150"/>
      <c r="N40" s="1150"/>
      <c r="O40" s="1150"/>
      <c r="P40" s="1150"/>
      <c r="Q40" s="1150"/>
      <c r="R40" s="1150"/>
      <c r="S40" s="1150"/>
      <c r="T40" s="1150"/>
      <c r="U40" s="1150"/>
      <c r="V40" s="1150"/>
      <c r="W40" s="1150"/>
      <c r="X40" s="1149"/>
    </row>
    <row r="41" spans="1:24" ht="11.9" customHeight="1" x14ac:dyDescent="0.2">
      <c r="A41" s="1153"/>
      <c r="B41" s="1155"/>
      <c r="C41" s="1155"/>
      <c r="D41" s="1150"/>
      <c r="E41" s="1150"/>
      <c r="F41" s="1150"/>
      <c r="G41" s="1150"/>
      <c r="H41" s="1150"/>
      <c r="I41" s="1150"/>
      <c r="J41" s="1150"/>
      <c r="K41" s="1150"/>
      <c r="L41" s="1150"/>
      <c r="M41" s="1150"/>
      <c r="N41" s="1150"/>
      <c r="O41" s="1150"/>
      <c r="P41" s="1150"/>
      <c r="Q41" s="1150"/>
      <c r="R41" s="1150"/>
      <c r="S41" s="1150"/>
      <c r="T41" s="1150"/>
      <c r="U41" s="1150"/>
      <c r="V41" s="1150"/>
      <c r="W41" s="1150"/>
      <c r="X41" s="1149"/>
    </row>
    <row r="42" spans="1:24" ht="11.9" customHeight="1" x14ac:dyDescent="0.2">
      <c r="A42" s="1153"/>
      <c r="B42" s="1156"/>
      <c r="C42" s="1156"/>
      <c r="D42" s="1150"/>
      <c r="E42" s="1150"/>
      <c r="F42" s="1150"/>
      <c r="G42" s="1150"/>
      <c r="H42" s="1150"/>
      <c r="I42" s="1150"/>
      <c r="J42" s="1150"/>
      <c r="K42" s="1150"/>
      <c r="L42" s="1150"/>
      <c r="M42" s="1150"/>
      <c r="N42" s="1150"/>
      <c r="O42" s="1150"/>
      <c r="P42" s="1150"/>
      <c r="Q42" s="1150"/>
      <c r="R42" s="1150"/>
      <c r="S42" s="1150"/>
      <c r="T42" s="1150"/>
      <c r="U42" s="1150"/>
      <c r="V42" s="1150"/>
      <c r="W42" s="1150"/>
      <c r="X42" s="1149"/>
    </row>
    <row r="43" spans="1:24" ht="11.9" customHeight="1" x14ac:dyDescent="0.2">
      <c r="A43" s="1153">
        <v>13</v>
      </c>
      <c r="B43" s="1154"/>
      <c r="C43" s="1154"/>
      <c r="D43" s="1150"/>
      <c r="E43" s="1150"/>
      <c r="F43" s="1150"/>
      <c r="G43" s="1150"/>
      <c r="H43" s="1150"/>
      <c r="I43" s="1150"/>
      <c r="J43" s="1150"/>
      <c r="K43" s="1150"/>
      <c r="L43" s="1150"/>
      <c r="M43" s="1150"/>
      <c r="N43" s="1150"/>
      <c r="O43" s="1150"/>
      <c r="P43" s="1150"/>
      <c r="Q43" s="1150"/>
      <c r="R43" s="1150"/>
      <c r="S43" s="1150"/>
      <c r="T43" s="1150"/>
      <c r="U43" s="1150"/>
      <c r="V43" s="1150"/>
      <c r="W43" s="1150"/>
      <c r="X43" s="1149"/>
    </row>
    <row r="44" spans="1:24" ht="11.9" customHeight="1" x14ac:dyDescent="0.2">
      <c r="A44" s="1153"/>
      <c r="B44" s="1155"/>
      <c r="C44" s="1155"/>
      <c r="D44" s="1150"/>
      <c r="E44" s="1150"/>
      <c r="F44" s="1150"/>
      <c r="G44" s="1150"/>
      <c r="H44" s="1150"/>
      <c r="I44" s="1150"/>
      <c r="J44" s="1150"/>
      <c r="K44" s="1150"/>
      <c r="L44" s="1150"/>
      <c r="M44" s="1150"/>
      <c r="N44" s="1150"/>
      <c r="O44" s="1150"/>
      <c r="P44" s="1150"/>
      <c r="Q44" s="1150"/>
      <c r="R44" s="1150"/>
      <c r="S44" s="1150"/>
      <c r="T44" s="1150"/>
      <c r="U44" s="1150"/>
      <c r="V44" s="1150"/>
      <c r="W44" s="1150"/>
      <c r="X44" s="1149"/>
    </row>
    <row r="45" spans="1:24" ht="11.9" customHeight="1" x14ac:dyDescent="0.2">
      <c r="A45" s="1153"/>
      <c r="B45" s="1156"/>
      <c r="C45" s="1156"/>
      <c r="D45" s="1150"/>
      <c r="E45" s="1150"/>
      <c r="F45" s="1150"/>
      <c r="G45" s="1150"/>
      <c r="H45" s="1150"/>
      <c r="I45" s="1150"/>
      <c r="J45" s="1150"/>
      <c r="K45" s="1150"/>
      <c r="L45" s="1150"/>
      <c r="M45" s="1150"/>
      <c r="N45" s="1150"/>
      <c r="O45" s="1150"/>
      <c r="P45" s="1150"/>
      <c r="Q45" s="1150"/>
      <c r="R45" s="1150"/>
      <c r="S45" s="1150"/>
      <c r="T45" s="1150"/>
      <c r="U45" s="1150"/>
      <c r="V45" s="1150"/>
      <c r="W45" s="1150"/>
      <c r="X45" s="1149"/>
    </row>
    <row r="46" spans="1:24" ht="11.9" customHeight="1" x14ac:dyDescent="0.2">
      <c r="A46" s="1153">
        <v>14</v>
      </c>
      <c r="B46" s="1154"/>
      <c r="C46" s="1154"/>
      <c r="D46" s="1150"/>
      <c r="E46" s="1150"/>
      <c r="F46" s="1150"/>
      <c r="G46" s="1150"/>
      <c r="H46" s="1150"/>
      <c r="I46" s="1150"/>
      <c r="J46" s="1150"/>
      <c r="K46" s="1150"/>
      <c r="L46" s="1150"/>
      <c r="M46" s="1150"/>
      <c r="N46" s="1150"/>
      <c r="O46" s="1150"/>
      <c r="P46" s="1150"/>
      <c r="Q46" s="1150"/>
      <c r="R46" s="1150"/>
      <c r="S46" s="1150"/>
      <c r="T46" s="1150"/>
      <c r="U46" s="1150"/>
      <c r="V46" s="1150"/>
      <c r="W46" s="1150"/>
      <c r="X46" s="1149"/>
    </row>
    <row r="47" spans="1:24" ht="11.9" customHeight="1" x14ac:dyDescent="0.2">
      <c r="A47" s="1153"/>
      <c r="B47" s="1155"/>
      <c r="C47" s="1155"/>
      <c r="D47" s="1150"/>
      <c r="E47" s="1150"/>
      <c r="F47" s="1150"/>
      <c r="G47" s="1150"/>
      <c r="H47" s="1150"/>
      <c r="I47" s="1150"/>
      <c r="J47" s="1150"/>
      <c r="K47" s="1150"/>
      <c r="L47" s="1150"/>
      <c r="M47" s="1150"/>
      <c r="N47" s="1150"/>
      <c r="O47" s="1150"/>
      <c r="P47" s="1150"/>
      <c r="Q47" s="1150"/>
      <c r="R47" s="1150"/>
      <c r="S47" s="1150"/>
      <c r="T47" s="1150"/>
      <c r="U47" s="1150"/>
      <c r="V47" s="1150"/>
      <c r="W47" s="1150"/>
      <c r="X47" s="1149"/>
    </row>
    <row r="48" spans="1:24" ht="11.9" customHeight="1" x14ac:dyDescent="0.2">
      <c r="A48" s="1153"/>
      <c r="B48" s="1156"/>
      <c r="C48" s="1156"/>
      <c r="D48" s="1150"/>
      <c r="E48" s="1150"/>
      <c r="F48" s="1150"/>
      <c r="G48" s="1150"/>
      <c r="H48" s="1150"/>
      <c r="I48" s="1150"/>
      <c r="J48" s="1150"/>
      <c r="K48" s="1150"/>
      <c r="L48" s="1150"/>
      <c r="M48" s="1150"/>
      <c r="N48" s="1150"/>
      <c r="O48" s="1150"/>
      <c r="P48" s="1150"/>
      <c r="Q48" s="1150"/>
      <c r="R48" s="1150"/>
      <c r="S48" s="1150"/>
      <c r="T48" s="1150"/>
      <c r="U48" s="1150"/>
      <c r="V48" s="1150"/>
      <c r="W48" s="1150"/>
      <c r="X48" s="1149"/>
    </row>
    <row r="49" spans="1:24" ht="11.9" customHeight="1" x14ac:dyDescent="0.2">
      <c r="A49" s="1153">
        <v>15</v>
      </c>
      <c r="B49" s="1154"/>
      <c r="C49" s="1154"/>
      <c r="D49" s="1150"/>
      <c r="E49" s="1150"/>
      <c r="F49" s="1150"/>
      <c r="G49" s="1150"/>
      <c r="H49" s="1150"/>
      <c r="I49" s="1150"/>
      <c r="J49" s="1150"/>
      <c r="K49" s="1150"/>
      <c r="L49" s="1150"/>
      <c r="M49" s="1150"/>
      <c r="N49" s="1150"/>
      <c r="O49" s="1150"/>
      <c r="P49" s="1150"/>
      <c r="Q49" s="1150"/>
      <c r="R49" s="1150"/>
      <c r="S49" s="1150"/>
      <c r="T49" s="1150"/>
      <c r="U49" s="1150"/>
      <c r="V49" s="1150"/>
      <c r="W49" s="1150"/>
      <c r="X49" s="1149"/>
    </row>
    <row r="50" spans="1:24" ht="11.9" customHeight="1" x14ac:dyDescent="0.2">
      <c r="A50" s="1153"/>
      <c r="B50" s="1155"/>
      <c r="C50" s="1155"/>
      <c r="D50" s="1150"/>
      <c r="E50" s="1150"/>
      <c r="F50" s="1150"/>
      <c r="G50" s="1150"/>
      <c r="H50" s="1150"/>
      <c r="I50" s="1150"/>
      <c r="J50" s="1150"/>
      <c r="K50" s="1150"/>
      <c r="L50" s="1150"/>
      <c r="M50" s="1150"/>
      <c r="N50" s="1150"/>
      <c r="O50" s="1150"/>
      <c r="P50" s="1150"/>
      <c r="Q50" s="1150"/>
      <c r="R50" s="1150"/>
      <c r="S50" s="1150"/>
      <c r="T50" s="1150"/>
      <c r="U50" s="1150"/>
      <c r="V50" s="1150"/>
      <c r="W50" s="1150"/>
      <c r="X50" s="1149"/>
    </row>
    <row r="51" spans="1:24" ht="11.9" customHeight="1" x14ac:dyDescent="0.2">
      <c r="A51" s="1153"/>
      <c r="B51" s="1156"/>
      <c r="C51" s="1156"/>
      <c r="D51" s="1150"/>
      <c r="E51" s="1150"/>
      <c r="F51" s="1150"/>
      <c r="G51" s="1150"/>
      <c r="H51" s="1150"/>
      <c r="I51" s="1150"/>
      <c r="J51" s="1150"/>
      <c r="K51" s="1150"/>
      <c r="L51" s="1150"/>
      <c r="M51" s="1150"/>
      <c r="N51" s="1150"/>
      <c r="O51" s="1150"/>
      <c r="P51" s="1150"/>
      <c r="Q51" s="1150"/>
      <c r="R51" s="1150"/>
      <c r="S51" s="1150"/>
      <c r="T51" s="1150"/>
      <c r="U51" s="1150"/>
      <c r="V51" s="1150"/>
      <c r="W51" s="1150"/>
      <c r="X51" s="1149"/>
    </row>
    <row r="52" spans="1:24" ht="11.9" customHeight="1" x14ac:dyDescent="0.2">
      <c r="A52" s="1153">
        <v>16</v>
      </c>
      <c r="B52" s="1154"/>
      <c r="C52" s="1154"/>
      <c r="D52" s="1150"/>
      <c r="E52" s="1150"/>
      <c r="F52" s="1150"/>
      <c r="G52" s="1150"/>
      <c r="H52" s="1150"/>
      <c r="I52" s="1150"/>
      <c r="J52" s="1150"/>
      <c r="K52" s="1150"/>
      <c r="L52" s="1150"/>
      <c r="M52" s="1150"/>
      <c r="N52" s="1150"/>
      <c r="O52" s="1150"/>
      <c r="P52" s="1150"/>
      <c r="Q52" s="1150"/>
      <c r="R52" s="1150"/>
      <c r="S52" s="1150"/>
      <c r="T52" s="1150"/>
      <c r="U52" s="1150"/>
      <c r="V52" s="1150"/>
      <c r="W52" s="1150"/>
      <c r="X52" s="1149"/>
    </row>
    <row r="53" spans="1:24" ht="11.9" customHeight="1" x14ac:dyDescent="0.2">
      <c r="A53" s="1153"/>
      <c r="B53" s="1155"/>
      <c r="C53" s="1155"/>
      <c r="D53" s="1150"/>
      <c r="E53" s="1150"/>
      <c r="F53" s="1150"/>
      <c r="G53" s="1150"/>
      <c r="H53" s="1150"/>
      <c r="I53" s="1150"/>
      <c r="J53" s="1150"/>
      <c r="K53" s="1150"/>
      <c r="L53" s="1150"/>
      <c r="M53" s="1150"/>
      <c r="N53" s="1150"/>
      <c r="O53" s="1150"/>
      <c r="P53" s="1150"/>
      <c r="Q53" s="1150"/>
      <c r="R53" s="1150"/>
      <c r="S53" s="1150"/>
      <c r="T53" s="1150"/>
      <c r="U53" s="1150"/>
      <c r="V53" s="1150"/>
      <c r="W53" s="1150"/>
      <c r="X53" s="1149"/>
    </row>
    <row r="54" spans="1:24" ht="11.9" customHeight="1" x14ac:dyDescent="0.2">
      <c r="A54" s="1153"/>
      <c r="B54" s="1156"/>
      <c r="C54" s="1156"/>
      <c r="D54" s="1150"/>
      <c r="E54" s="1150"/>
      <c r="F54" s="1150"/>
      <c r="G54" s="1150"/>
      <c r="H54" s="1150"/>
      <c r="I54" s="1150"/>
      <c r="J54" s="1150"/>
      <c r="K54" s="1150"/>
      <c r="L54" s="1150"/>
      <c r="M54" s="1150"/>
      <c r="N54" s="1150"/>
      <c r="O54" s="1150"/>
      <c r="P54" s="1150"/>
      <c r="Q54" s="1150"/>
      <c r="R54" s="1150"/>
      <c r="S54" s="1150"/>
      <c r="T54" s="1150"/>
      <c r="U54" s="1150"/>
      <c r="V54" s="1150"/>
      <c r="W54" s="1150"/>
      <c r="X54" s="1149"/>
    </row>
    <row r="55" spans="1:24" ht="11.9" customHeight="1" x14ac:dyDescent="0.2">
      <c r="A55" s="1153">
        <v>17</v>
      </c>
      <c r="B55" s="1154"/>
      <c r="C55" s="1154"/>
      <c r="D55" s="1150"/>
      <c r="E55" s="1150"/>
      <c r="F55" s="1150"/>
      <c r="G55" s="1150"/>
      <c r="H55" s="1150"/>
      <c r="I55" s="1150"/>
      <c r="J55" s="1150"/>
      <c r="K55" s="1150"/>
      <c r="L55" s="1150"/>
      <c r="M55" s="1150"/>
      <c r="N55" s="1150"/>
      <c r="O55" s="1150"/>
      <c r="P55" s="1150"/>
      <c r="Q55" s="1150"/>
      <c r="R55" s="1150"/>
      <c r="S55" s="1150"/>
      <c r="T55" s="1150"/>
      <c r="U55" s="1150"/>
      <c r="V55" s="1150"/>
      <c r="W55" s="1150"/>
      <c r="X55" s="1149"/>
    </row>
    <row r="56" spans="1:24" ht="11.9" customHeight="1" x14ac:dyDescent="0.2">
      <c r="A56" s="1153"/>
      <c r="B56" s="1155"/>
      <c r="C56" s="1155"/>
      <c r="D56" s="1150"/>
      <c r="E56" s="1150"/>
      <c r="F56" s="1150"/>
      <c r="G56" s="1150"/>
      <c r="H56" s="1150"/>
      <c r="I56" s="1150"/>
      <c r="J56" s="1150"/>
      <c r="K56" s="1150"/>
      <c r="L56" s="1150"/>
      <c r="M56" s="1150"/>
      <c r="N56" s="1150"/>
      <c r="O56" s="1150"/>
      <c r="P56" s="1150"/>
      <c r="Q56" s="1150"/>
      <c r="R56" s="1150"/>
      <c r="S56" s="1150"/>
      <c r="T56" s="1150"/>
      <c r="U56" s="1150"/>
      <c r="V56" s="1150"/>
      <c r="W56" s="1150"/>
      <c r="X56" s="1149"/>
    </row>
    <row r="57" spans="1:24" ht="11.9" customHeight="1" x14ac:dyDescent="0.2">
      <c r="A57" s="1159"/>
      <c r="B57" s="1160"/>
      <c r="C57" s="1156"/>
      <c r="D57" s="1157"/>
      <c r="E57" s="1157"/>
      <c r="F57" s="1157"/>
      <c r="G57" s="1157"/>
      <c r="H57" s="1157"/>
      <c r="I57" s="1157"/>
      <c r="J57" s="1157"/>
      <c r="K57" s="1157"/>
      <c r="L57" s="1157"/>
      <c r="M57" s="1157"/>
      <c r="N57" s="1157"/>
      <c r="O57" s="1157"/>
      <c r="P57" s="1157"/>
      <c r="Q57" s="1157"/>
      <c r="R57" s="1157"/>
      <c r="S57" s="1157"/>
      <c r="T57" s="1157"/>
      <c r="U57" s="1157"/>
      <c r="V57" s="1157"/>
      <c r="W57" s="1157"/>
      <c r="X57" s="1158"/>
    </row>
  </sheetData>
  <sheetProtection sheet="1" formatCells="0" insertRows="0" deleteRows="0" selectLockedCells="1"/>
  <mergeCells count="422">
    <mergeCell ref="A5:A6"/>
    <mergeCell ref="B5:B6"/>
    <mergeCell ref="C5:C6"/>
    <mergeCell ref="D5:F5"/>
    <mergeCell ref="G5:R5"/>
    <mergeCell ref="S5:X5"/>
    <mergeCell ref="A1:X1"/>
    <mergeCell ref="A2:B2"/>
    <mergeCell ref="B4:X4"/>
    <mergeCell ref="A3:B3"/>
    <mergeCell ref="P2:X2"/>
    <mergeCell ref="D2:O2"/>
    <mergeCell ref="D3:O3"/>
    <mergeCell ref="G7:G9"/>
    <mergeCell ref="H7:H9"/>
    <mergeCell ref="I7:I9"/>
    <mergeCell ref="J7:J9"/>
    <mergeCell ref="K7:K9"/>
    <mergeCell ref="L7:L9"/>
    <mergeCell ref="A7:A9"/>
    <mergeCell ref="B7:B9"/>
    <mergeCell ref="C7:C9"/>
    <mergeCell ref="D7:D9"/>
    <mergeCell ref="E7:E9"/>
    <mergeCell ref="F7:F9"/>
    <mergeCell ref="S7:S9"/>
    <mergeCell ref="T7:T9"/>
    <mergeCell ref="U7:U9"/>
    <mergeCell ref="V7:V9"/>
    <mergeCell ref="W7:W9"/>
    <mergeCell ref="X7:X9"/>
    <mergeCell ref="M7:M9"/>
    <mergeCell ref="N7:N9"/>
    <mergeCell ref="O7:O9"/>
    <mergeCell ref="P7:P9"/>
    <mergeCell ref="Q7:Q9"/>
    <mergeCell ref="R7:R9"/>
    <mergeCell ref="G10:G12"/>
    <mergeCell ref="H10:H12"/>
    <mergeCell ref="I10:I12"/>
    <mergeCell ref="J10:J12"/>
    <mergeCell ref="K10:K12"/>
    <mergeCell ref="L10:L12"/>
    <mergeCell ref="A10:A12"/>
    <mergeCell ref="B10:B12"/>
    <mergeCell ref="C10:C12"/>
    <mergeCell ref="D10:D12"/>
    <mergeCell ref="E10:E12"/>
    <mergeCell ref="F10:F12"/>
    <mergeCell ref="S10:S12"/>
    <mergeCell ref="T10:T12"/>
    <mergeCell ref="U10:U12"/>
    <mergeCell ref="V10:V12"/>
    <mergeCell ref="W10:W12"/>
    <mergeCell ref="X10:X12"/>
    <mergeCell ref="M10:M12"/>
    <mergeCell ref="N10:N12"/>
    <mergeCell ref="O10:O12"/>
    <mergeCell ref="P10:P12"/>
    <mergeCell ref="Q10:Q12"/>
    <mergeCell ref="R10:R12"/>
    <mergeCell ref="G13:G15"/>
    <mergeCell ref="H13:H15"/>
    <mergeCell ref="I13:I15"/>
    <mergeCell ref="J13:J15"/>
    <mergeCell ref="K13:K15"/>
    <mergeCell ref="L13:L15"/>
    <mergeCell ref="A13:A15"/>
    <mergeCell ref="B13:B15"/>
    <mergeCell ref="C13:C15"/>
    <mergeCell ref="D13:D15"/>
    <mergeCell ref="E13:E15"/>
    <mergeCell ref="F13:F15"/>
    <mergeCell ref="S13:S15"/>
    <mergeCell ref="T13:T15"/>
    <mergeCell ref="U13:U15"/>
    <mergeCell ref="V13:V15"/>
    <mergeCell ref="W13:W15"/>
    <mergeCell ref="X13:X15"/>
    <mergeCell ref="M13:M15"/>
    <mergeCell ref="N13:N15"/>
    <mergeCell ref="O13:O15"/>
    <mergeCell ref="P13:P15"/>
    <mergeCell ref="Q13:Q15"/>
    <mergeCell ref="R13:R15"/>
    <mergeCell ref="G16:G18"/>
    <mergeCell ref="H16:H18"/>
    <mergeCell ref="I16:I18"/>
    <mergeCell ref="J16:J18"/>
    <mergeCell ref="K16:K18"/>
    <mergeCell ref="L16:L18"/>
    <mergeCell ref="A16:A18"/>
    <mergeCell ref="B16:B18"/>
    <mergeCell ref="C16:C18"/>
    <mergeCell ref="D16:D18"/>
    <mergeCell ref="E16:E18"/>
    <mergeCell ref="F16:F18"/>
    <mergeCell ref="S16:S18"/>
    <mergeCell ref="T16:T18"/>
    <mergeCell ref="U16:U18"/>
    <mergeCell ref="V16:V18"/>
    <mergeCell ref="W16:W18"/>
    <mergeCell ref="X16:X18"/>
    <mergeCell ref="M16:M18"/>
    <mergeCell ref="N16:N18"/>
    <mergeCell ref="O16:O18"/>
    <mergeCell ref="P16:P18"/>
    <mergeCell ref="Q16:Q18"/>
    <mergeCell ref="R16:R18"/>
    <mergeCell ref="G19:G21"/>
    <mergeCell ref="H19:H21"/>
    <mergeCell ref="I19:I21"/>
    <mergeCell ref="J19:J21"/>
    <mergeCell ref="K19:K21"/>
    <mergeCell ref="L19:L21"/>
    <mergeCell ref="A19:A21"/>
    <mergeCell ref="B19:B21"/>
    <mergeCell ref="C19:C21"/>
    <mergeCell ref="D19:D21"/>
    <mergeCell ref="E19:E21"/>
    <mergeCell ref="F19:F21"/>
    <mergeCell ref="S19:S21"/>
    <mergeCell ref="T19:T21"/>
    <mergeCell ref="U19:U21"/>
    <mergeCell ref="V19:V21"/>
    <mergeCell ref="W19:W21"/>
    <mergeCell ref="X19:X21"/>
    <mergeCell ref="M19:M21"/>
    <mergeCell ref="N19:N21"/>
    <mergeCell ref="O19:O21"/>
    <mergeCell ref="P19:P21"/>
    <mergeCell ref="Q19:Q21"/>
    <mergeCell ref="R19:R21"/>
    <mergeCell ref="G22:G24"/>
    <mergeCell ref="H22:H24"/>
    <mergeCell ref="I22:I24"/>
    <mergeCell ref="J22:J24"/>
    <mergeCell ref="K22:K24"/>
    <mergeCell ref="L22:L24"/>
    <mergeCell ref="A22:A24"/>
    <mergeCell ref="B22:B24"/>
    <mergeCell ref="C22:C24"/>
    <mergeCell ref="D22:D24"/>
    <mergeCell ref="E22:E24"/>
    <mergeCell ref="F22:F24"/>
    <mergeCell ref="S22:S24"/>
    <mergeCell ref="T22:T24"/>
    <mergeCell ref="U22:U24"/>
    <mergeCell ref="V22:V24"/>
    <mergeCell ref="W22:W24"/>
    <mergeCell ref="X22:X24"/>
    <mergeCell ref="M22:M24"/>
    <mergeCell ref="N22:N24"/>
    <mergeCell ref="O22:O24"/>
    <mergeCell ref="P22:P24"/>
    <mergeCell ref="Q22:Q24"/>
    <mergeCell ref="R22:R24"/>
    <mergeCell ref="G25:G27"/>
    <mergeCell ref="H25:H27"/>
    <mergeCell ref="I25:I27"/>
    <mergeCell ref="J25:J27"/>
    <mergeCell ref="K25:K27"/>
    <mergeCell ref="L25:L27"/>
    <mergeCell ref="A25:A27"/>
    <mergeCell ref="B25:B27"/>
    <mergeCell ref="C25:C27"/>
    <mergeCell ref="D25:D27"/>
    <mergeCell ref="E25:E27"/>
    <mergeCell ref="F25:F27"/>
    <mergeCell ref="S25:S27"/>
    <mergeCell ref="T25:T27"/>
    <mergeCell ref="U25:U27"/>
    <mergeCell ref="V25:V27"/>
    <mergeCell ref="W25:W27"/>
    <mergeCell ref="X25:X27"/>
    <mergeCell ref="M25:M27"/>
    <mergeCell ref="N25:N27"/>
    <mergeCell ref="O25:O27"/>
    <mergeCell ref="P25:P27"/>
    <mergeCell ref="Q25:Q27"/>
    <mergeCell ref="R25:R27"/>
    <mergeCell ref="G28:G30"/>
    <mergeCell ref="H28:H30"/>
    <mergeCell ref="I28:I30"/>
    <mergeCell ref="J28:J30"/>
    <mergeCell ref="K28:K30"/>
    <mergeCell ref="L28:L30"/>
    <mergeCell ref="A28:A30"/>
    <mergeCell ref="B28:B30"/>
    <mergeCell ref="C28:C30"/>
    <mergeCell ref="D28:D30"/>
    <mergeCell ref="E28:E30"/>
    <mergeCell ref="F28:F30"/>
    <mergeCell ref="S28:S30"/>
    <mergeCell ref="T28:T30"/>
    <mergeCell ref="U28:U30"/>
    <mergeCell ref="V28:V30"/>
    <mergeCell ref="W28:W30"/>
    <mergeCell ref="X28:X30"/>
    <mergeCell ref="M28:M30"/>
    <mergeCell ref="N28:N30"/>
    <mergeCell ref="O28:O30"/>
    <mergeCell ref="P28:P30"/>
    <mergeCell ref="Q28:Q30"/>
    <mergeCell ref="R28:R30"/>
    <mergeCell ref="V31:V33"/>
    <mergeCell ref="W31:W33"/>
    <mergeCell ref="X31:X33"/>
    <mergeCell ref="M31:M33"/>
    <mergeCell ref="N31:N33"/>
    <mergeCell ref="O31:O33"/>
    <mergeCell ref="P31:P33"/>
    <mergeCell ref="Q31:Q33"/>
    <mergeCell ref="R31:R33"/>
    <mergeCell ref="A34:A36"/>
    <mergeCell ref="B34:B36"/>
    <mergeCell ref="C34:C36"/>
    <mergeCell ref="D34:D36"/>
    <mergeCell ref="E34:E36"/>
    <mergeCell ref="F34:F36"/>
    <mergeCell ref="S31:S33"/>
    <mergeCell ref="T31:T33"/>
    <mergeCell ref="U31:U33"/>
    <mergeCell ref="G31:G33"/>
    <mergeCell ref="H31:H33"/>
    <mergeCell ref="I31:I33"/>
    <mergeCell ref="J31:J33"/>
    <mergeCell ref="K31:K33"/>
    <mergeCell ref="L31:L33"/>
    <mergeCell ref="A31:A33"/>
    <mergeCell ref="B31:B33"/>
    <mergeCell ref="C31:C33"/>
    <mergeCell ref="D31:D33"/>
    <mergeCell ref="E31:E33"/>
    <mergeCell ref="F31:F33"/>
    <mergeCell ref="W34:W36"/>
    <mergeCell ref="X34:X36"/>
    <mergeCell ref="M34:M36"/>
    <mergeCell ref="N34:N36"/>
    <mergeCell ref="O34:O36"/>
    <mergeCell ref="P34:P36"/>
    <mergeCell ref="Q34:Q36"/>
    <mergeCell ref="R34:R36"/>
    <mergeCell ref="G34:G36"/>
    <mergeCell ref="H34:H36"/>
    <mergeCell ref="I34:I36"/>
    <mergeCell ref="J34:J36"/>
    <mergeCell ref="K34:K36"/>
    <mergeCell ref="L34:L36"/>
    <mergeCell ref="G37:G39"/>
    <mergeCell ref="H37:H39"/>
    <mergeCell ref="I37:I39"/>
    <mergeCell ref="J37:J39"/>
    <mergeCell ref="K37:K39"/>
    <mergeCell ref="L37:L39"/>
    <mergeCell ref="A37:A39"/>
    <mergeCell ref="B37:B39"/>
    <mergeCell ref="C37:C39"/>
    <mergeCell ref="D37:D39"/>
    <mergeCell ref="E37:E39"/>
    <mergeCell ref="F37:F39"/>
    <mergeCell ref="X43:X45"/>
    <mergeCell ref="M43:M45"/>
    <mergeCell ref="N43:N45"/>
    <mergeCell ref="O43:O45"/>
    <mergeCell ref="P43:P45"/>
    <mergeCell ref="Q43:Q45"/>
    <mergeCell ref="R43:R45"/>
    <mergeCell ref="G43:G45"/>
    <mergeCell ref="H43:H45"/>
    <mergeCell ref="I43:I45"/>
    <mergeCell ref="J43:J45"/>
    <mergeCell ref="K43:K45"/>
    <mergeCell ref="L43:L45"/>
    <mergeCell ref="A49:A51"/>
    <mergeCell ref="B49:B51"/>
    <mergeCell ref="C49:C51"/>
    <mergeCell ref="D49:D51"/>
    <mergeCell ref="E49:E51"/>
    <mergeCell ref="F49:F51"/>
    <mergeCell ref="S43:S45"/>
    <mergeCell ref="T43:T45"/>
    <mergeCell ref="U43:U45"/>
    <mergeCell ref="A43:A45"/>
    <mergeCell ref="B43:B45"/>
    <mergeCell ref="C43:C45"/>
    <mergeCell ref="D43:D45"/>
    <mergeCell ref="E43:E45"/>
    <mergeCell ref="F43:F45"/>
    <mergeCell ref="F46:F48"/>
    <mergeCell ref="G46:G48"/>
    <mergeCell ref="H46:H48"/>
    <mergeCell ref="D52:D54"/>
    <mergeCell ref="E52:E54"/>
    <mergeCell ref="F52:F54"/>
    <mergeCell ref="S49:S51"/>
    <mergeCell ref="T49:T51"/>
    <mergeCell ref="U49:U51"/>
    <mergeCell ref="V49:V51"/>
    <mergeCell ref="W49:W51"/>
    <mergeCell ref="X49:X51"/>
    <mergeCell ref="M49:M51"/>
    <mergeCell ref="N49:N51"/>
    <mergeCell ref="O49:O51"/>
    <mergeCell ref="P49:P51"/>
    <mergeCell ref="Q49:Q51"/>
    <mergeCell ref="R49:R51"/>
    <mergeCell ref="G49:G51"/>
    <mergeCell ref="H49:H51"/>
    <mergeCell ref="I49:I51"/>
    <mergeCell ref="J49:J51"/>
    <mergeCell ref="K49:K51"/>
    <mergeCell ref="L49:L51"/>
    <mergeCell ref="A55:A57"/>
    <mergeCell ref="B55:B57"/>
    <mergeCell ref="C55:C57"/>
    <mergeCell ref="D55:D57"/>
    <mergeCell ref="E55:E57"/>
    <mergeCell ref="F55:F57"/>
    <mergeCell ref="S52:S54"/>
    <mergeCell ref="T52:T54"/>
    <mergeCell ref="U52:U54"/>
    <mergeCell ref="M52:M54"/>
    <mergeCell ref="N52:N54"/>
    <mergeCell ref="O52:O54"/>
    <mergeCell ref="P52:P54"/>
    <mergeCell ref="Q52:Q54"/>
    <mergeCell ref="R52:R54"/>
    <mergeCell ref="G52:G54"/>
    <mergeCell ref="H52:H54"/>
    <mergeCell ref="I52:I54"/>
    <mergeCell ref="J52:J54"/>
    <mergeCell ref="K52:K54"/>
    <mergeCell ref="L52:L54"/>
    <mergeCell ref="A52:A54"/>
    <mergeCell ref="B52:B54"/>
    <mergeCell ref="C52:C54"/>
    <mergeCell ref="G55:G57"/>
    <mergeCell ref="H55:H57"/>
    <mergeCell ref="I55:I57"/>
    <mergeCell ref="J55:J57"/>
    <mergeCell ref="K55:K57"/>
    <mergeCell ref="L55:L57"/>
    <mergeCell ref="V52:V54"/>
    <mergeCell ref="W52:W54"/>
    <mergeCell ref="X52:X54"/>
    <mergeCell ref="S55:S57"/>
    <mergeCell ref="T55:T57"/>
    <mergeCell ref="U55:U57"/>
    <mergeCell ref="V55:V57"/>
    <mergeCell ref="W55:W57"/>
    <mergeCell ref="X55:X57"/>
    <mergeCell ref="M55:M57"/>
    <mergeCell ref="N55:N57"/>
    <mergeCell ref="O55:O57"/>
    <mergeCell ref="P55:P57"/>
    <mergeCell ref="Q55:Q57"/>
    <mergeCell ref="R55:R57"/>
    <mergeCell ref="X46:X48"/>
    <mergeCell ref="A40:A42"/>
    <mergeCell ref="B40:B42"/>
    <mergeCell ref="C40:C42"/>
    <mergeCell ref="D40:D42"/>
    <mergeCell ref="E40:E42"/>
    <mergeCell ref="F40:F42"/>
    <mergeCell ref="O46:O48"/>
    <mergeCell ref="P46:P48"/>
    <mergeCell ref="Q46:Q48"/>
    <mergeCell ref="R46:R48"/>
    <mergeCell ref="S46:S48"/>
    <mergeCell ref="T46:T48"/>
    <mergeCell ref="I46:I48"/>
    <mergeCell ref="J46:J48"/>
    <mergeCell ref="K46:K48"/>
    <mergeCell ref="L46:L48"/>
    <mergeCell ref="M46:M48"/>
    <mergeCell ref="N46:N48"/>
    <mergeCell ref="A46:A48"/>
    <mergeCell ref="B46:B48"/>
    <mergeCell ref="C46:C48"/>
    <mergeCell ref="D46:D48"/>
    <mergeCell ref="E46:E48"/>
    <mergeCell ref="G40:G42"/>
    <mergeCell ref="H40:H42"/>
    <mergeCell ref="I40:I42"/>
    <mergeCell ref="J40:J42"/>
    <mergeCell ref="K40:K42"/>
    <mergeCell ref="L40:L42"/>
    <mergeCell ref="U46:U48"/>
    <mergeCell ref="V46:V48"/>
    <mergeCell ref="W46:W48"/>
    <mergeCell ref="V43:V45"/>
    <mergeCell ref="W43:W45"/>
    <mergeCell ref="S40:S42"/>
    <mergeCell ref="T40:T42"/>
    <mergeCell ref="U40:U42"/>
    <mergeCell ref="V40:V42"/>
    <mergeCell ref="W40:W42"/>
    <mergeCell ref="X40:X42"/>
    <mergeCell ref="M40:M42"/>
    <mergeCell ref="N40:N42"/>
    <mergeCell ref="O40:O42"/>
    <mergeCell ref="P40:P42"/>
    <mergeCell ref="Q40:Q42"/>
    <mergeCell ref="R40:R42"/>
    <mergeCell ref="P3:X3"/>
    <mergeCell ref="S37:S39"/>
    <mergeCell ref="T37:T39"/>
    <mergeCell ref="U37:U39"/>
    <mergeCell ref="V37:V39"/>
    <mergeCell ref="W37:W39"/>
    <mergeCell ref="X37:X39"/>
    <mergeCell ref="M37:M39"/>
    <mergeCell ref="N37:N39"/>
    <mergeCell ref="O37:O39"/>
    <mergeCell ref="P37:P39"/>
    <mergeCell ref="Q37:Q39"/>
    <mergeCell ref="R37:R39"/>
    <mergeCell ref="S34:S36"/>
    <mergeCell ref="T34:T36"/>
    <mergeCell ref="U34:U36"/>
    <mergeCell ref="V34:V36"/>
  </mergeCells>
  <phoneticPr fontId="1"/>
  <dataValidations xWindow="452" yWindow="337" count="4">
    <dataValidation type="list" allowBlank="1" showInputMessage="1" showErrorMessage="1" sqref="D7:X57">
      <formula1>"○,●,○●"</formula1>
    </dataValidation>
    <dataValidation type="list" allowBlank="1" showInputMessage="1" showErrorMessage="1" sqref="Y8 Y23">
      <formula1>"●,　"</formula1>
    </dataValidation>
    <dataValidation allowBlank="1" showInputMessage="1" showErrorMessage="1" prompt="令和４年10月１日から令和６年６月30日までの日にちを設定してください。_x000a__x000a_達成目標の達成だけでなく、支払いが全て完了する日にち（月末）を記入してください。" sqref="D2:O2"/>
    <dataValidation allowBlank="1" showInputMessage="1" showErrorMessage="1" prompt="資金支出明細の番号（原－１、機－１等）を記入してください" sqref="C7:C57"/>
  </dataValidations>
  <pageMargins left="0.7" right="0.7" top="0.75" bottom="0.75" header="0.3" footer="0.3"/>
  <pageSetup paperSize="9" scale="94" orientation="portrait" r:id="rId1"/>
  <headerFooter>
    <oddFooter>&amp;C&amp;A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Z50"/>
  <sheetViews>
    <sheetView showGridLines="0" view="pageBreakPreview" zoomScale="96" zoomScaleNormal="100" zoomScaleSheetLayoutView="96" workbookViewId="0">
      <selection activeCell="E11" sqref="E11:S19"/>
    </sheetView>
  </sheetViews>
  <sheetFormatPr defaultColWidth="5" defaultRowHeight="15" customHeight="1" x14ac:dyDescent="0.2"/>
  <cols>
    <col min="1" max="4" width="5" style="356"/>
    <col min="5" max="5" width="5" style="345"/>
    <col min="6" max="7" width="2.6328125" style="345" customWidth="1"/>
    <col min="8" max="8" width="4.6328125" style="345" customWidth="1"/>
    <col min="9" max="10" width="5" style="345"/>
    <col min="11" max="11" width="7.36328125" style="345" customWidth="1"/>
    <col min="12" max="19" width="5" style="345"/>
    <col min="20" max="20" width="4.453125" style="323" bestFit="1" customWidth="1"/>
    <col min="21" max="26" width="5" style="323"/>
    <col min="27" max="16384" width="5" style="345"/>
  </cols>
  <sheetData>
    <row r="1" spans="1:21" ht="15" customHeight="1" x14ac:dyDescent="0.2">
      <c r="A1" s="360" t="s">
        <v>377</v>
      </c>
      <c r="B1" s="341"/>
      <c r="C1" s="341"/>
      <c r="D1" s="341"/>
      <c r="E1" s="341"/>
      <c r="F1" s="341"/>
      <c r="G1" s="341"/>
      <c r="H1" s="341"/>
      <c r="I1" s="341"/>
      <c r="J1" s="341"/>
      <c r="K1" s="341"/>
      <c r="L1" s="341"/>
      <c r="M1" s="341"/>
      <c r="N1" s="341"/>
      <c r="O1" s="341"/>
      <c r="P1" s="341"/>
      <c r="Q1" s="341"/>
      <c r="R1" s="341"/>
      <c r="S1" s="343"/>
      <c r="T1" s="324"/>
      <c r="U1" s="353"/>
    </row>
    <row r="2" spans="1:21" ht="15" customHeight="1" x14ac:dyDescent="0.2">
      <c r="A2" s="1184" t="s">
        <v>428</v>
      </c>
      <c r="B2" s="1185"/>
      <c r="C2" s="1185"/>
      <c r="D2" s="1186"/>
      <c r="E2" s="1187"/>
      <c r="F2" s="1188"/>
      <c r="G2" s="1188"/>
      <c r="H2" s="1188"/>
      <c r="I2" s="1188"/>
      <c r="J2" s="1188"/>
      <c r="K2" s="1188"/>
      <c r="L2" s="1188"/>
      <c r="M2" s="1188"/>
      <c r="N2" s="1188"/>
      <c r="O2" s="1188"/>
      <c r="P2" s="1188"/>
      <c r="Q2" s="1188"/>
      <c r="R2" s="1188"/>
      <c r="S2" s="1189"/>
    </row>
    <row r="3" spans="1:21" ht="15" customHeight="1" x14ac:dyDescent="0.2">
      <c r="A3" s="1135"/>
      <c r="B3" s="1130"/>
      <c r="C3" s="1130"/>
      <c r="D3" s="1131"/>
      <c r="E3" s="1190"/>
      <c r="F3" s="926"/>
      <c r="G3" s="926"/>
      <c r="H3" s="926"/>
      <c r="I3" s="926"/>
      <c r="J3" s="926"/>
      <c r="K3" s="926"/>
      <c r="L3" s="926"/>
      <c r="M3" s="926"/>
      <c r="N3" s="926"/>
      <c r="O3" s="926"/>
      <c r="P3" s="926"/>
      <c r="Q3" s="926"/>
      <c r="R3" s="926"/>
      <c r="S3" s="927"/>
    </row>
    <row r="4" spans="1:21" ht="15" customHeight="1" x14ac:dyDescent="0.2">
      <c r="A4" s="1135"/>
      <c r="B4" s="1130"/>
      <c r="C4" s="1130"/>
      <c r="D4" s="1131"/>
      <c r="E4" s="1190"/>
      <c r="F4" s="926"/>
      <c r="G4" s="926"/>
      <c r="H4" s="926"/>
      <c r="I4" s="926"/>
      <c r="J4" s="926"/>
      <c r="K4" s="926"/>
      <c r="L4" s="926"/>
      <c r="M4" s="926"/>
      <c r="N4" s="926"/>
      <c r="O4" s="926"/>
      <c r="P4" s="926"/>
      <c r="Q4" s="926"/>
      <c r="R4" s="926"/>
      <c r="S4" s="927"/>
    </row>
    <row r="5" spans="1:21" ht="15" customHeight="1" x14ac:dyDescent="0.2">
      <c r="A5" s="1135"/>
      <c r="B5" s="1130"/>
      <c r="C5" s="1130"/>
      <c r="D5" s="1131"/>
      <c r="E5" s="1190"/>
      <c r="F5" s="926"/>
      <c r="G5" s="926"/>
      <c r="H5" s="926"/>
      <c r="I5" s="926"/>
      <c r="J5" s="926"/>
      <c r="K5" s="926"/>
      <c r="L5" s="926"/>
      <c r="M5" s="926"/>
      <c r="N5" s="926"/>
      <c r="O5" s="926"/>
      <c r="P5" s="926"/>
      <c r="Q5" s="926"/>
      <c r="R5" s="926"/>
      <c r="S5" s="927"/>
    </row>
    <row r="6" spans="1:21" ht="15" customHeight="1" x14ac:dyDescent="0.2">
      <c r="A6" s="1135"/>
      <c r="B6" s="1130"/>
      <c r="C6" s="1130"/>
      <c r="D6" s="1131"/>
      <c r="E6" s="1190"/>
      <c r="F6" s="926"/>
      <c r="G6" s="926"/>
      <c r="H6" s="926"/>
      <c r="I6" s="926"/>
      <c r="J6" s="926"/>
      <c r="K6" s="926"/>
      <c r="L6" s="926"/>
      <c r="M6" s="926"/>
      <c r="N6" s="926"/>
      <c r="O6" s="926"/>
      <c r="P6" s="926"/>
      <c r="Q6" s="926"/>
      <c r="R6" s="926"/>
      <c r="S6" s="927"/>
    </row>
    <row r="7" spans="1:21" ht="15" customHeight="1" x14ac:dyDescent="0.2">
      <c r="A7" s="1135"/>
      <c r="B7" s="1130"/>
      <c r="C7" s="1130"/>
      <c r="D7" s="1131"/>
      <c r="E7" s="1190"/>
      <c r="F7" s="926"/>
      <c r="G7" s="926"/>
      <c r="H7" s="926"/>
      <c r="I7" s="926"/>
      <c r="J7" s="926"/>
      <c r="K7" s="926"/>
      <c r="L7" s="926"/>
      <c r="M7" s="926"/>
      <c r="N7" s="926"/>
      <c r="O7" s="926"/>
      <c r="P7" s="926"/>
      <c r="Q7" s="926"/>
      <c r="R7" s="926"/>
      <c r="S7" s="927"/>
    </row>
    <row r="8" spans="1:21" ht="15" customHeight="1" x14ac:dyDescent="0.2">
      <c r="A8" s="1135"/>
      <c r="B8" s="1130"/>
      <c r="C8" s="1130"/>
      <c r="D8" s="1131"/>
      <c r="E8" s="1190"/>
      <c r="F8" s="926"/>
      <c r="G8" s="926"/>
      <c r="H8" s="926"/>
      <c r="I8" s="926"/>
      <c r="J8" s="926"/>
      <c r="K8" s="926"/>
      <c r="L8" s="926"/>
      <c r="M8" s="926"/>
      <c r="N8" s="926"/>
      <c r="O8" s="926"/>
      <c r="P8" s="926"/>
      <c r="Q8" s="926"/>
      <c r="R8" s="926"/>
      <c r="S8" s="927"/>
    </row>
    <row r="9" spans="1:21" ht="15" customHeight="1" x14ac:dyDescent="0.2">
      <c r="A9" s="1135"/>
      <c r="B9" s="1130"/>
      <c r="C9" s="1130"/>
      <c r="D9" s="1131"/>
      <c r="E9" s="1190"/>
      <c r="F9" s="926"/>
      <c r="G9" s="926"/>
      <c r="H9" s="926"/>
      <c r="I9" s="926"/>
      <c r="J9" s="926"/>
      <c r="K9" s="926"/>
      <c r="L9" s="926"/>
      <c r="M9" s="926"/>
      <c r="N9" s="926"/>
      <c r="O9" s="926"/>
      <c r="P9" s="926"/>
      <c r="Q9" s="926"/>
      <c r="R9" s="926"/>
      <c r="S9" s="927"/>
    </row>
    <row r="10" spans="1:21" ht="15" customHeight="1" x14ac:dyDescent="0.2">
      <c r="A10" s="1192">
        <f>IF(LEN(E2)&lt;=300,LEN(E2),"→300字を超過しています")</f>
        <v>0</v>
      </c>
      <c r="B10" s="1193"/>
      <c r="C10" s="1193"/>
      <c r="D10" s="1194"/>
      <c r="E10" s="1191"/>
      <c r="F10" s="940"/>
      <c r="G10" s="940"/>
      <c r="H10" s="940"/>
      <c r="I10" s="940"/>
      <c r="J10" s="940"/>
      <c r="K10" s="940"/>
      <c r="L10" s="940"/>
      <c r="M10" s="940"/>
      <c r="N10" s="940"/>
      <c r="O10" s="940"/>
      <c r="P10" s="940"/>
      <c r="Q10" s="940"/>
      <c r="R10" s="940"/>
      <c r="S10" s="941"/>
    </row>
    <row r="11" spans="1:21" ht="15" customHeight="1" x14ac:dyDescent="0.2">
      <c r="A11" s="1135" t="s">
        <v>429</v>
      </c>
      <c r="B11" s="1130"/>
      <c r="C11" s="1130"/>
      <c r="D11" s="1131"/>
      <c r="E11" s="1190"/>
      <c r="F11" s="926"/>
      <c r="G11" s="926"/>
      <c r="H11" s="926"/>
      <c r="I11" s="926"/>
      <c r="J11" s="926"/>
      <c r="K11" s="926"/>
      <c r="L11" s="926"/>
      <c r="M11" s="926"/>
      <c r="N11" s="926"/>
      <c r="O11" s="926"/>
      <c r="P11" s="926"/>
      <c r="Q11" s="926"/>
      <c r="R11" s="926"/>
      <c r="S11" s="927"/>
    </row>
    <row r="12" spans="1:21" ht="15" customHeight="1" x14ac:dyDescent="0.2">
      <c r="A12" s="1135"/>
      <c r="B12" s="1130"/>
      <c r="C12" s="1130"/>
      <c r="D12" s="1131"/>
      <c r="E12" s="1190"/>
      <c r="F12" s="926"/>
      <c r="G12" s="926"/>
      <c r="H12" s="926"/>
      <c r="I12" s="926"/>
      <c r="J12" s="926"/>
      <c r="K12" s="926"/>
      <c r="L12" s="926"/>
      <c r="M12" s="926"/>
      <c r="N12" s="926"/>
      <c r="O12" s="926"/>
      <c r="P12" s="926"/>
      <c r="Q12" s="926"/>
      <c r="R12" s="926"/>
      <c r="S12" s="927"/>
    </row>
    <row r="13" spans="1:21" ht="15" customHeight="1" x14ac:dyDescent="0.2">
      <c r="A13" s="1135"/>
      <c r="B13" s="1130"/>
      <c r="C13" s="1130"/>
      <c r="D13" s="1131"/>
      <c r="E13" s="1190"/>
      <c r="F13" s="926"/>
      <c r="G13" s="926"/>
      <c r="H13" s="926"/>
      <c r="I13" s="926"/>
      <c r="J13" s="926"/>
      <c r="K13" s="926"/>
      <c r="L13" s="926"/>
      <c r="M13" s="926"/>
      <c r="N13" s="926"/>
      <c r="O13" s="926"/>
      <c r="P13" s="926"/>
      <c r="Q13" s="926"/>
      <c r="R13" s="926"/>
      <c r="S13" s="927"/>
    </row>
    <row r="14" spans="1:21" ht="15" customHeight="1" x14ac:dyDescent="0.2">
      <c r="A14" s="1135"/>
      <c r="B14" s="1130"/>
      <c r="C14" s="1130"/>
      <c r="D14" s="1131"/>
      <c r="E14" s="1190"/>
      <c r="F14" s="926"/>
      <c r="G14" s="926"/>
      <c r="H14" s="926"/>
      <c r="I14" s="926"/>
      <c r="J14" s="926"/>
      <c r="K14" s="926"/>
      <c r="L14" s="926"/>
      <c r="M14" s="926"/>
      <c r="N14" s="926"/>
      <c r="O14" s="926"/>
      <c r="P14" s="926"/>
      <c r="Q14" s="926"/>
      <c r="R14" s="926"/>
      <c r="S14" s="927"/>
    </row>
    <row r="15" spans="1:21" ht="15" customHeight="1" x14ac:dyDescent="0.2">
      <c r="A15" s="1135"/>
      <c r="B15" s="1130"/>
      <c r="C15" s="1130"/>
      <c r="D15" s="1131"/>
      <c r="E15" s="1190"/>
      <c r="F15" s="926"/>
      <c r="G15" s="926"/>
      <c r="H15" s="926"/>
      <c r="I15" s="926"/>
      <c r="J15" s="926"/>
      <c r="K15" s="926"/>
      <c r="L15" s="926"/>
      <c r="M15" s="926"/>
      <c r="N15" s="926"/>
      <c r="O15" s="926"/>
      <c r="P15" s="926"/>
      <c r="Q15" s="926"/>
      <c r="R15" s="926"/>
      <c r="S15" s="927"/>
    </row>
    <row r="16" spans="1:21" ht="15" customHeight="1" x14ac:dyDescent="0.2">
      <c r="A16" s="1135"/>
      <c r="B16" s="1130"/>
      <c r="C16" s="1130"/>
      <c r="D16" s="1131"/>
      <c r="E16" s="1190"/>
      <c r="F16" s="926"/>
      <c r="G16" s="926"/>
      <c r="H16" s="926"/>
      <c r="I16" s="926"/>
      <c r="J16" s="926"/>
      <c r="K16" s="926"/>
      <c r="L16" s="926"/>
      <c r="M16" s="926"/>
      <c r="N16" s="926"/>
      <c r="O16" s="926"/>
      <c r="P16" s="926"/>
      <c r="Q16" s="926"/>
      <c r="R16" s="926"/>
      <c r="S16" s="927"/>
    </row>
    <row r="17" spans="1:19" ht="15" customHeight="1" x14ac:dyDescent="0.2">
      <c r="A17" s="1135"/>
      <c r="B17" s="1130"/>
      <c r="C17" s="1130"/>
      <c r="D17" s="1131"/>
      <c r="E17" s="1190"/>
      <c r="F17" s="926"/>
      <c r="G17" s="926"/>
      <c r="H17" s="926"/>
      <c r="I17" s="926"/>
      <c r="J17" s="926"/>
      <c r="K17" s="926"/>
      <c r="L17" s="926"/>
      <c r="M17" s="926"/>
      <c r="N17" s="926"/>
      <c r="O17" s="926"/>
      <c r="P17" s="926"/>
      <c r="Q17" s="926"/>
      <c r="R17" s="926"/>
      <c r="S17" s="927"/>
    </row>
    <row r="18" spans="1:19" ht="15" customHeight="1" x14ac:dyDescent="0.2">
      <c r="A18" s="1135"/>
      <c r="B18" s="1130"/>
      <c r="C18" s="1130"/>
      <c r="D18" s="1131"/>
      <c r="E18" s="1190"/>
      <c r="F18" s="926"/>
      <c r="G18" s="926"/>
      <c r="H18" s="926"/>
      <c r="I18" s="926"/>
      <c r="J18" s="926"/>
      <c r="K18" s="926"/>
      <c r="L18" s="926"/>
      <c r="M18" s="926"/>
      <c r="N18" s="926"/>
      <c r="O18" s="926"/>
      <c r="P18" s="926"/>
      <c r="Q18" s="926"/>
      <c r="R18" s="926"/>
      <c r="S18" s="927"/>
    </row>
    <row r="19" spans="1:19" ht="15" customHeight="1" x14ac:dyDescent="0.2">
      <c r="A19" s="1195">
        <f>IF(LEN(E11)&lt;=300,LEN(E11),"→300字を超過しています")</f>
        <v>0</v>
      </c>
      <c r="B19" s="1196"/>
      <c r="C19" s="1196"/>
      <c r="D19" s="1197"/>
      <c r="E19" s="1191"/>
      <c r="F19" s="940"/>
      <c r="G19" s="940"/>
      <c r="H19" s="940"/>
      <c r="I19" s="940"/>
      <c r="J19" s="940"/>
      <c r="K19" s="940"/>
      <c r="L19" s="940"/>
      <c r="M19" s="940"/>
      <c r="N19" s="940"/>
      <c r="O19" s="940"/>
      <c r="P19" s="940"/>
      <c r="Q19" s="940"/>
      <c r="R19" s="940"/>
      <c r="S19" s="941"/>
    </row>
    <row r="20" spans="1:19" ht="37.5" customHeight="1" x14ac:dyDescent="0.2">
      <c r="A20" s="1198" t="s">
        <v>634</v>
      </c>
      <c r="B20" s="1199"/>
      <c r="C20" s="1199"/>
      <c r="D20" s="1200"/>
      <c r="E20" s="1201"/>
      <c r="F20" s="1202"/>
      <c r="G20" s="1202"/>
      <c r="H20" s="1202"/>
      <c r="I20" s="1202"/>
      <c r="J20" s="1202"/>
      <c r="K20" s="1203"/>
      <c r="L20" s="1204" t="s">
        <v>635</v>
      </c>
      <c r="M20" s="1205"/>
      <c r="N20" s="1205"/>
      <c r="O20" s="1206"/>
      <c r="P20" s="1207"/>
      <c r="Q20" s="1202"/>
      <c r="R20" s="1202"/>
      <c r="S20" s="1208"/>
    </row>
    <row r="21" spans="1:19" ht="15" customHeight="1" x14ac:dyDescent="0.2">
      <c r="A21" s="365"/>
      <c r="B21" s="365"/>
      <c r="C21" s="365"/>
      <c r="D21" s="365"/>
      <c r="E21" s="365"/>
      <c r="F21" s="365"/>
      <c r="G21" s="365"/>
      <c r="H21" s="365"/>
      <c r="I21" s="365"/>
      <c r="J21" s="365"/>
      <c r="K21" s="365"/>
      <c r="L21" s="365"/>
      <c r="M21" s="365"/>
      <c r="N21" s="365"/>
      <c r="O21" s="365"/>
      <c r="P21" s="365"/>
      <c r="Q21" s="365"/>
      <c r="R21" s="365"/>
      <c r="S21" s="365"/>
    </row>
    <row r="22" spans="1:19" s="323" customFormat="1" ht="14.25" customHeight="1" x14ac:dyDescent="0.2">
      <c r="A22" s="366" t="s">
        <v>378</v>
      </c>
      <c r="B22" s="366"/>
      <c r="C22" s="366"/>
      <c r="D22" s="366"/>
      <c r="E22" s="366"/>
      <c r="F22" s="366"/>
      <c r="G22" s="366"/>
      <c r="H22" s="366"/>
      <c r="I22" s="366"/>
      <c r="J22" s="366"/>
      <c r="K22" s="366"/>
      <c r="L22" s="366"/>
      <c r="M22" s="366"/>
      <c r="N22" s="366"/>
      <c r="O22" s="366"/>
      <c r="P22" s="366"/>
      <c r="Q22" s="366"/>
      <c r="R22" s="366"/>
    </row>
    <row r="23" spans="1:19" s="323" customFormat="1" ht="37.5" customHeight="1" x14ac:dyDescent="0.2">
      <c r="A23" s="1229" t="s">
        <v>528</v>
      </c>
      <c r="B23" s="1230"/>
      <c r="C23" s="1230"/>
      <c r="D23" s="1230"/>
      <c r="E23" s="1230"/>
      <c r="F23" s="1230"/>
      <c r="G23" s="1230"/>
      <c r="H23" s="1230"/>
      <c r="I23" s="1230"/>
      <c r="J23" s="1230"/>
      <c r="K23" s="1231"/>
      <c r="L23" s="1261" t="s">
        <v>187</v>
      </c>
      <c r="M23" s="1261"/>
      <c r="N23" s="1261"/>
      <c r="O23" s="1261"/>
      <c r="P23" s="1261"/>
      <c r="Q23" s="1261"/>
      <c r="R23" s="1261"/>
      <c r="S23" s="1262"/>
    </row>
    <row r="24" spans="1:19" s="323" customFormat="1" ht="20.149999999999999" customHeight="1" x14ac:dyDescent="0.2">
      <c r="A24" s="1209" t="s">
        <v>298</v>
      </c>
      <c r="B24" s="1210"/>
      <c r="C24" s="1226" t="s">
        <v>249</v>
      </c>
      <c r="D24" s="1227"/>
      <c r="E24" s="1227"/>
      <c r="F24" s="1227"/>
      <c r="G24" s="1227"/>
      <c r="H24" s="1227"/>
      <c r="I24" s="1227"/>
      <c r="J24" s="1227"/>
      <c r="K24" s="1228"/>
      <c r="L24" s="1247"/>
      <c r="M24" s="1247"/>
      <c r="N24" s="1247"/>
      <c r="O24" s="1247"/>
      <c r="P24" s="1247"/>
      <c r="Q24" s="1247"/>
      <c r="R24" s="1247"/>
      <c r="S24" s="1248"/>
    </row>
    <row r="25" spans="1:19" s="323" customFormat="1" ht="15" customHeight="1" x14ac:dyDescent="0.2">
      <c r="A25" s="1273"/>
      <c r="B25" s="1223"/>
      <c r="C25" s="1219" t="s">
        <v>257</v>
      </c>
      <c r="D25" s="1220"/>
      <c r="E25" s="1220"/>
      <c r="F25" s="1220"/>
      <c r="G25" s="1220"/>
      <c r="H25" s="1220"/>
      <c r="I25" s="1220"/>
      <c r="J25" s="1220"/>
      <c r="K25" s="1210"/>
      <c r="L25" s="1241"/>
      <c r="M25" s="1241"/>
      <c r="N25" s="1241"/>
      <c r="O25" s="1241"/>
      <c r="P25" s="1241"/>
      <c r="Q25" s="1241"/>
      <c r="R25" s="1241"/>
      <c r="S25" s="1242"/>
    </row>
    <row r="26" spans="1:19" s="323" customFormat="1" ht="15" customHeight="1" x14ac:dyDescent="0.2">
      <c r="A26" s="1273"/>
      <c r="B26" s="1223"/>
      <c r="C26" s="1221"/>
      <c r="D26" s="1222"/>
      <c r="E26" s="1222"/>
      <c r="F26" s="1222"/>
      <c r="G26" s="1222"/>
      <c r="H26" s="1222"/>
      <c r="I26" s="1222"/>
      <c r="J26" s="1222"/>
      <c r="K26" s="1223"/>
      <c r="L26" s="1243"/>
      <c r="M26" s="1243"/>
      <c r="N26" s="1243"/>
      <c r="O26" s="1243"/>
      <c r="P26" s="1243"/>
      <c r="Q26" s="1243"/>
      <c r="R26" s="1243"/>
      <c r="S26" s="1244"/>
    </row>
    <row r="27" spans="1:19" s="323" customFormat="1" ht="15" customHeight="1" x14ac:dyDescent="0.2">
      <c r="A27" s="1211"/>
      <c r="B27" s="1212"/>
      <c r="C27" s="1224"/>
      <c r="D27" s="1225"/>
      <c r="E27" s="1225"/>
      <c r="F27" s="1225"/>
      <c r="G27" s="1225"/>
      <c r="H27" s="1225"/>
      <c r="I27" s="1225"/>
      <c r="J27" s="1225"/>
      <c r="K27" s="1212"/>
      <c r="L27" s="1245"/>
      <c r="M27" s="1245"/>
      <c r="N27" s="1245"/>
      <c r="O27" s="1245"/>
      <c r="P27" s="1245"/>
      <c r="Q27" s="1245"/>
      <c r="R27" s="1245"/>
      <c r="S27" s="1246"/>
    </row>
    <row r="28" spans="1:19" s="323" customFormat="1" ht="37.5" customHeight="1" x14ac:dyDescent="0.2">
      <c r="A28" s="1229" t="s">
        <v>300</v>
      </c>
      <c r="B28" s="1230"/>
      <c r="C28" s="1230"/>
      <c r="D28" s="1230"/>
      <c r="E28" s="1230"/>
      <c r="F28" s="1230"/>
      <c r="G28" s="1230"/>
      <c r="H28" s="1230"/>
      <c r="I28" s="1230"/>
      <c r="J28" s="1230"/>
      <c r="K28" s="1231"/>
      <c r="L28" s="1261" t="s">
        <v>187</v>
      </c>
      <c r="M28" s="1261"/>
      <c r="N28" s="1261"/>
      <c r="O28" s="1261"/>
      <c r="P28" s="1261"/>
      <c r="Q28" s="1261"/>
      <c r="R28" s="1261"/>
      <c r="S28" s="1262"/>
    </row>
    <row r="29" spans="1:19" s="323" customFormat="1" ht="15" customHeight="1" x14ac:dyDescent="0.2">
      <c r="A29" s="1209" t="s">
        <v>296</v>
      </c>
      <c r="B29" s="1210"/>
      <c r="C29" s="1213" t="s">
        <v>297</v>
      </c>
      <c r="D29" s="1214"/>
      <c r="E29" s="1214"/>
      <c r="F29" s="1214"/>
      <c r="G29" s="1214"/>
      <c r="H29" s="1214"/>
      <c r="I29" s="1214"/>
      <c r="J29" s="1214"/>
      <c r="K29" s="1215"/>
      <c r="L29" s="1267" t="s">
        <v>187</v>
      </c>
      <c r="M29" s="1267"/>
      <c r="N29" s="1267"/>
      <c r="O29" s="1267"/>
      <c r="P29" s="1267"/>
      <c r="Q29" s="1267"/>
      <c r="R29" s="1267"/>
      <c r="S29" s="1268"/>
    </row>
    <row r="30" spans="1:19" s="323" customFormat="1" ht="15" customHeight="1" x14ac:dyDescent="0.2">
      <c r="A30" s="1211"/>
      <c r="B30" s="1212"/>
      <c r="C30" s="1216"/>
      <c r="D30" s="1217"/>
      <c r="E30" s="1217"/>
      <c r="F30" s="1217"/>
      <c r="G30" s="1217"/>
      <c r="H30" s="1217"/>
      <c r="I30" s="1217"/>
      <c r="J30" s="1217"/>
      <c r="K30" s="1218"/>
      <c r="L30" s="1265" t="s">
        <v>379</v>
      </c>
      <c r="M30" s="1265"/>
      <c r="N30" s="1265"/>
      <c r="O30" s="1265"/>
      <c r="P30" s="1265"/>
      <c r="Q30" s="1265"/>
      <c r="R30" s="1265"/>
      <c r="S30" s="1266"/>
    </row>
    <row r="31" spans="1:19" s="323" customFormat="1" ht="15" customHeight="1" x14ac:dyDescent="0.2">
      <c r="A31" s="1232" t="s">
        <v>301</v>
      </c>
      <c r="B31" s="1233"/>
      <c r="C31" s="1233"/>
      <c r="D31" s="1233"/>
      <c r="E31" s="1233"/>
      <c r="F31" s="1233"/>
      <c r="G31" s="1233"/>
      <c r="H31" s="1233"/>
      <c r="I31" s="1233"/>
      <c r="J31" s="1233"/>
      <c r="K31" s="1234"/>
      <c r="L31" s="1269" t="s">
        <v>187</v>
      </c>
      <c r="M31" s="1269"/>
      <c r="N31" s="1269"/>
      <c r="O31" s="1269"/>
      <c r="P31" s="1269"/>
      <c r="Q31" s="1269"/>
      <c r="R31" s="1269"/>
      <c r="S31" s="1270"/>
    </row>
    <row r="32" spans="1:19" s="323" customFormat="1" ht="15" customHeight="1" x14ac:dyDescent="0.2">
      <c r="A32" s="1235"/>
      <c r="B32" s="1236"/>
      <c r="C32" s="1236"/>
      <c r="D32" s="1236"/>
      <c r="E32" s="1236"/>
      <c r="F32" s="1236"/>
      <c r="G32" s="1236"/>
      <c r="H32" s="1236"/>
      <c r="I32" s="1236"/>
      <c r="J32" s="1236"/>
      <c r="K32" s="1237"/>
      <c r="L32" s="1271"/>
      <c r="M32" s="1271"/>
      <c r="N32" s="1271"/>
      <c r="O32" s="1271"/>
      <c r="P32" s="1271"/>
      <c r="Q32" s="1271"/>
      <c r="R32" s="1271"/>
      <c r="S32" s="1272"/>
    </row>
    <row r="33" spans="1:26" s="323" customFormat="1" ht="15" customHeight="1" x14ac:dyDescent="0.2">
      <c r="A33" s="1209" t="s">
        <v>296</v>
      </c>
      <c r="B33" s="1210"/>
      <c r="C33" s="1213" t="s">
        <v>297</v>
      </c>
      <c r="D33" s="1214"/>
      <c r="E33" s="1214"/>
      <c r="F33" s="1214"/>
      <c r="G33" s="1214"/>
      <c r="H33" s="1214"/>
      <c r="I33" s="1214"/>
      <c r="J33" s="1214"/>
      <c r="K33" s="1215"/>
      <c r="L33" s="1267" t="s">
        <v>187</v>
      </c>
      <c r="M33" s="1267"/>
      <c r="N33" s="1267"/>
      <c r="O33" s="1267"/>
      <c r="P33" s="1267"/>
      <c r="Q33" s="1267"/>
      <c r="R33" s="1267"/>
      <c r="S33" s="1268"/>
    </row>
    <row r="34" spans="1:26" s="323" customFormat="1" ht="15" customHeight="1" x14ac:dyDescent="0.2">
      <c r="A34" s="1211"/>
      <c r="B34" s="1212"/>
      <c r="C34" s="1216"/>
      <c r="D34" s="1217"/>
      <c r="E34" s="1217"/>
      <c r="F34" s="1217"/>
      <c r="G34" s="1217"/>
      <c r="H34" s="1217"/>
      <c r="I34" s="1217"/>
      <c r="J34" s="1217"/>
      <c r="K34" s="1218"/>
      <c r="L34" s="1265" t="s">
        <v>379</v>
      </c>
      <c r="M34" s="1265"/>
      <c r="N34" s="1265"/>
      <c r="O34" s="1265"/>
      <c r="P34" s="1265"/>
      <c r="Q34" s="1265"/>
      <c r="R34" s="1265"/>
      <c r="S34" s="1266"/>
    </row>
    <row r="35" spans="1:26" s="323" customFormat="1" ht="37" customHeight="1" x14ac:dyDescent="0.2">
      <c r="A35" s="1258" t="s">
        <v>299</v>
      </c>
      <c r="B35" s="1259"/>
      <c r="C35" s="1259"/>
      <c r="D35" s="1259"/>
      <c r="E35" s="1259"/>
      <c r="F35" s="1259"/>
      <c r="G35" s="1259"/>
      <c r="H35" s="1259"/>
      <c r="I35" s="1259"/>
      <c r="J35" s="1259"/>
      <c r="K35" s="1260"/>
      <c r="L35" s="1263" t="s">
        <v>187</v>
      </c>
      <c r="M35" s="1263"/>
      <c r="N35" s="1263"/>
      <c r="O35" s="1263"/>
      <c r="P35" s="1263"/>
      <c r="Q35" s="1263"/>
      <c r="R35" s="1263"/>
      <c r="S35" s="1264"/>
    </row>
    <row r="36" spans="1:26" s="323" customFormat="1" ht="13" x14ac:dyDescent="0.2">
      <c r="A36" s="316"/>
      <c r="B36" s="316"/>
      <c r="C36" s="316"/>
      <c r="D36" s="316"/>
      <c r="E36" s="316"/>
      <c r="F36" s="316"/>
      <c r="G36" s="316"/>
      <c r="H36" s="316"/>
      <c r="I36" s="316"/>
      <c r="J36" s="316"/>
      <c r="K36" s="316"/>
      <c r="L36" s="316"/>
      <c r="M36" s="316"/>
      <c r="N36" s="316"/>
      <c r="O36" s="316"/>
      <c r="P36" s="316"/>
      <c r="Q36" s="316"/>
      <c r="R36" s="316"/>
      <c r="S36" s="316"/>
    </row>
    <row r="37" spans="1:26" s="356" customFormat="1" ht="15" customHeight="1" x14ac:dyDescent="0.2">
      <c r="A37" s="367" t="s">
        <v>529</v>
      </c>
      <c r="B37" s="368"/>
      <c r="C37" s="368"/>
      <c r="D37" s="368"/>
      <c r="E37" s="368"/>
      <c r="F37" s="368"/>
      <c r="G37" s="368"/>
      <c r="H37" s="368"/>
      <c r="I37" s="368"/>
      <c r="J37" s="368"/>
      <c r="K37" s="368"/>
      <c r="L37" s="368"/>
      <c r="M37" s="368"/>
      <c r="N37" s="368"/>
      <c r="O37" s="368"/>
      <c r="P37" s="368"/>
      <c r="Q37" s="368"/>
      <c r="R37" s="368"/>
      <c r="S37" s="553">
        <f>IF(LEN(A38)&lt;=200,LEN(A38),"↓200字を超過しています")</f>
        <v>0</v>
      </c>
      <c r="T37" s="369"/>
      <c r="U37" s="370"/>
      <c r="V37" s="312"/>
      <c r="W37" s="312"/>
      <c r="X37" s="312"/>
      <c r="Y37" s="312"/>
      <c r="Z37" s="312"/>
    </row>
    <row r="38" spans="1:26" s="323" customFormat="1" ht="15" customHeight="1" x14ac:dyDescent="0.2">
      <c r="A38" s="1249"/>
      <c r="B38" s="1250"/>
      <c r="C38" s="1250"/>
      <c r="D38" s="1250"/>
      <c r="E38" s="1250"/>
      <c r="F38" s="1250"/>
      <c r="G38" s="1250"/>
      <c r="H38" s="1250"/>
      <c r="I38" s="1250"/>
      <c r="J38" s="1250"/>
      <c r="K38" s="1250"/>
      <c r="L38" s="1250"/>
      <c r="M38" s="1250"/>
      <c r="N38" s="1250"/>
      <c r="O38" s="1250"/>
      <c r="P38" s="1250"/>
      <c r="Q38" s="1250"/>
      <c r="R38" s="1250"/>
      <c r="S38" s="1251"/>
    </row>
    <row r="39" spans="1:26" s="323" customFormat="1" ht="15" customHeight="1" x14ac:dyDescent="0.2">
      <c r="A39" s="1252"/>
      <c r="B39" s="1253"/>
      <c r="C39" s="1253"/>
      <c r="D39" s="1253"/>
      <c r="E39" s="1253"/>
      <c r="F39" s="1253"/>
      <c r="G39" s="1253"/>
      <c r="H39" s="1253"/>
      <c r="I39" s="1253"/>
      <c r="J39" s="1253"/>
      <c r="K39" s="1253"/>
      <c r="L39" s="1253"/>
      <c r="M39" s="1253"/>
      <c r="N39" s="1253"/>
      <c r="O39" s="1253"/>
      <c r="P39" s="1253"/>
      <c r="Q39" s="1253"/>
      <c r="R39" s="1253"/>
      <c r="S39" s="1254"/>
    </row>
    <row r="40" spans="1:26" s="323" customFormat="1" ht="15" customHeight="1" x14ac:dyDescent="0.2">
      <c r="A40" s="1252"/>
      <c r="B40" s="1253"/>
      <c r="C40" s="1253"/>
      <c r="D40" s="1253"/>
      <c r="E40" s="1253"/>
      <c r="F40" s="1253"/>
      <c r="G40" s="1253"/>
      <c r="H40" s="1253"/>
      <c r="I40" s="1253"/>
      <c r="J40" s="1253"/>
      <c r="K40" s="1253"/>
      <c r="L40" s="1253"/>
      <c r="M40" s="1253"/>
      <c r="N40" s="1253"/>
      <c r="O40" s="1253"/>
      <c r="P40" s="1253"/>
      <c r="Q40" s="1253"/>
      <c r="R40" s="1253"/>
      <c r="S40" s="1254"/>
    </row>
    <row r="41" spans="1:26" ht="15" customHeight="1" x14ac:dyDescent="0.2">
      <c r="A41" s="1252"/>
      <c r="B41" s="1253"/>
      <c r="C41" s="1253"/>
      <c r="D41" s="1253"/>
      <c r="E41" s="1253"/>
      <c r="F41" s="1253"/>
      <c r="G41" s="1253"/>
      <c r="H41" s="1253"/>
      <c r="I41" s="1253"/>
      <c r="J41" s="1253"/>
      <c r="K41" s="1253"/>
      <c r="L41" s="1253"/>
      <c r="M41" s="1253"/>
      <c r="N41" s="1253"/>
      <c r="O41" s="1253"/>
      <c r="P41" s="1253"/>
      <c r="Q41" s="1253"/>
      <c r="R41" s="1253"/>
      <c r="S41" s="1254"/>
      <c r="Z41" s="345"/>
    </row>
    <row r="42" spans="1:26" ht="15" customHeight="1" x14ac:dyDescent="0.2">
      <c r="A42" s="1252"/>
      <c r="B42" s="1253"/>
      <c r="C42" s="1253"/>
      <c r="D42" s="1253"/>
      <c r="E42" s="1253"/>
      <c r="F42" s="1253"/>
      <c r="G42" s="1253"/>
      <c r="H42" s="1253"/>
      <c r="I42" s="1253"/>
      <c r="J42" s="1253"/>
      <c r="K42" s="1253"/>
      <c r="L42" s="1253"/>
      <c r="M42" s="1253"/>
      <c r="N42" s="1253"/>
      <c r="O42" s="1253"/>
      <c r="P42" s="1253"/>
      <c r="Q42" s="1253"/>
      <c r="R42" s="1253"/>
      <c r="S42" s="1254"/>
      <c r="Z42" s="345"/>
    </row>
    <row r="43" spans="1:26" ht="15" customHeight="1" x14ac:dyDescent="0.2">
      <c r="A43" s="1255"/>
      <c r="B43" s="1256"/>
      <c r="C43" s="1256"/>
      <c r="D43" s="1256"/>
      <c r="E43" s="1256"/>
      <c r="F43" s="1256"/>
      <c r="G43" s="1256"/>
      <c r="H43" s="1256"/>
      <c r="I43" s="1256"/>
      <c r="J43" s="1256"/>
      <c r="K43" s="1256"/>
      <c r="L43" s="1256"/>
      <c r="M43" s="1256"/>
      <c r="N43" s="1256"/>
      <c r="O43" s="1256"/>
      <c r="P43" s="1256"/>
      <c r="Q43" s="1256"/>
      <c r="R43" s="1256"/>
      <c r="S43" s="1257"/>
      <c r="Z43" s="345"/>
    </row>
    <row r="44" spans="1:26" ht="15" customHeight="1" x14ac:dyDescent="0.2">
      <c r="A44" s="365"/>
      <c r="B44" s="365"/>
      <c r="C44" s="365"/>
      <c r="D44" s="365"/>
      <c r="E44" s="365"/>
      <c r="F44" s="365"/>
      <c r="G44" s="365"/>
      <c r="H44" s="365"/>
      <c r="I44" s="365"/>
      <c r="J44" s="365"/>
      <c r="K44" s="365"/>
      <c r="L44" s="365"/>
      <c r="M44" s="365"/>
      <c r="N44" s="365"/>
      <c r="O44" s="365"/>
      <c r="P44" s="365"/>
      <c r="Q44" s="365"/>
      <c r="R44" s="365"/>
      <c r="S44" s="365"/>
    </row>
    <row r="45" spans="1:26" ht="15" customHeight="1" x14ac:dyDescent="0.2">
      <c r="A45" s="341" t="s">
        <v>530</v>
      </c>
      <c r="B45" s="341"/>
      <c r="C45" s="341"/>
      <c r="D45" s="341"/>
      <c r="E45" s="341"/>
      <c r="F45" s="341"/>
      <c r="G45" s="341"/>
      <c r="H45" s="341"/>
      <c r="I45" s="341"/>
      <c r="J45" s="341"/>
      <c r="K45" s="341"/>
      <c r="L45" s="341"/>
      <c r="M45" s="341"/>
      <c r="N45" s="341"/>
      <c r="O45" s="341"/>
      <c r="P45" s="341"/>
      <c r="Q45" s="341"/>
      <c r="R45" s="341"/>
      <c r="S45" s="341"/>
    </row>
    <row r="46" spans="1:26" s="323" customFormat="1" ht="15" customHeight="1" x14ac:dyDescent="0.2">
      <c r="A46" s="892"/>
      <c r="B46" s="893"/>
      <c r="C46" s="893"/>
      <c r="D46" s="893"/>
      <c r="E46" s="893"/>
      <c r="F46" s="893"/>
      <c r="G46" s="893"/>
      <c r="H46" s="893"/>
      <c r="I46" s="893"/>
      <c r="J46" s="893"/>
      <c r="K46" s="893"/>
      <c r="L46" s="893"/>
      <c r="M46" s="893"/>
      <c r="N46" s="893"/>
      <c r="O46" s="893"/>
      <c r="P46" s="893"/>
      <c r="Q46" s="893"/>
      <c r="R46" s="893"/>
      <c r="S46" s="894"/>
    </row>
    <row r="47" spans="1:26" s="323" customFormat="1" ht="15" customHeight="1" x14ac:dyDescent="0.2">
      <c r="A47" s="1238"/>
      <c r="B47" s="1239"/>
      <c r="C47" s="1239"/>
      <c r="D47" s="1239"/>
      <c r="E47" s="1239"/>
      <c r="F47" s="1239"/>
      <c r="G47" s="1239"/>
      <c r="H47" s="1239"/>
      <c r="I47" s="1239"/>
      <c r="J47" s="1239"/>
      <c r="K47" s="1239"/>
      <c r="L47" s="1239"/>
      <c r="M47" s="1239"/>
      <c r="N47" s="1239"/>
      <c r="O47" s="1239"/>
      <c r="P47" s="1239"/>
      <c r="Q47" s="1239"/>
      <c r="R47" s="1239"/>
      <c r="S47" s="1240"/>
    </row>
    <row r="48" spans="1:26" s="323" customFormat="1" ht="15" customHeight="1" x14ac:dyDescent="0.2">
      <c r="A48" s="1238"/>
      <c r="B48" s="1239"/>
      <c r="C48" s="1239"/>
      <c r="D48" s="1239"/>
      <c r="E48" s="1239"/>
      <c r="F48" s="1239"/>
      <c r="G48" s="1239"/>
      <c r="H48" s="1239"/>
      <c r="I48" s="1239"/>
      <c r="J48" s="1239"/>
      <c r="K48" s="1239"/>
      <c r="L48" s="1239"/>
      <c r="M48" s="1239"/>
      <c r="N48" s="1239"/>
      <c r="O48" s="1239"/>
      <c r="P48" s="1239"/>
      <c r="Q48" s="1239"/>
      <c r="R48" s="1239"/>
      <c r="S48" s="1240"/>
    </row>
    <row r="49" spans="1:19" s="323" customFormat="1" ht="15" customHeight="1" x14ac:dyDescent="0.2">
      <c r="A49" s="1238"/>
      <c r="B49" s="1239"/>
      <c r="C49" s="1239"/>
      <c r="D49" s="1239"/>
      <c r="E49" s="1239"/>
      <c r="F49" s="1239"/>
      <c r="G49" s="1239"/>
      <c r="H49" s="1239"/>
      <c r="I49" s="1239"/>
      <c r="J49" s="1239"/>
      <c r="K49" s="1239"/>
      <c r="L49" s="1239"/>
      <c r="M49" s="1239"/>
      <c r="N49" s="1239"/>
      <c r="O49" s="1239"/>
      <c r="P49" s="1239"/>
      <c r="Q49" s="1239"/>
      <c r="R49" s="1239"/>
      <c r="S49" s="1240"/>
    </row>
    <row r="50" spans="1:19" ht="15" customHeight="1" x14ac:dyDescent="0.2">
      <c r="A50" s="895"/>
      <c r="B50" s="896"/>
      <c r="C50" s="896"/>
      <c r="D50" s="896"/>
      <c r="E50" s="896"/>
      <c r="F50" s="896"/>
      <c r="G50" s="896"/>
      <c r="H50" s="896"/>
      <c r="I50" s="896"/>
      <c r="J50" s="896"/>
      <c r="K50" s="896"/>
      <c r="L50" s="896"/>
      <c r="M50" s="896"/>
      <c r="N50" s="896"/>
      <c r="O50" s="896"/>
      <c r="P50" s="896"/>
      <c r="Q50" s="896"/>
      <c r="R50" s="896"/>
      <c r="S50" s="897"/>
    </row>
  </sheetData>
  <sheetProtection sheet="1" selectLockedCells="1"/>
  <mergeCells count="33">
    <mergeCell ref="A46:S50"/>
    <mergeCell ref="A23:K23"/>
    <mergeCell ref="L25:S27"/>
    <mergeCell ref="L24:S24"/>
    <mergeCell ref="A38:S43"/>
    <mergeCell ref="A35:K35"/>
    <mergeCell ref="L23:S23"/>
    <mergeCell ref="L35:S35"/>
    <mergeCell ref="L34:S34"/>
    <mergeCell ref="L33:S33"/>
    <mergeCell ref="L31:S32"/>
    <mergeCell ref="L30:S30"/>
    <mergeCell ref="L29:S29"/>
    <mergeCell ref="L28:S28"/>
    <mergeCell ref="A24:B27"/>
    <mergeCell ref="A33:B34"/>
    <mergeCell ref="C33:K34"/>
    <mergeCell ref="C29:K30"/>
    <mergeCell ref="C25:K27"/>
    <mergeCell ref="C24:K24"/>
    <mergeCell ref="A28:K28"/>
    <mergeCell ref="A31:K32"/>
    <mergeCell ref="A20:D20"/>
    <mergeCell ref="E20:K20"/>
    <mergeCell ref="L20:O20"/>
    <mergeCell ref="P20:S20"/>
    <mergeCell ref="A29:B30"/>
    <mergeCell ref="A2:D9"/>
    <mergeCell ref="E2:S10"/>
    <mergeCell ref="A10:D10"/>
    <mergeCell ref="A11:D18"/>
    <mergeCell ref="E11:S19"/>
    <mergeCell ref="A19:D19"/>
  </mergeCells>
  <phoneticPr fontId="1"/>
  <dataValidations count="11">
    <dataValidation type="list" allowBlank="1" showInputMessage="1" showErrorMessage="1" prompt="先行技術調査や産業財産権に関して不明な点は、東京都知的財産総合センターで相談可能です。（https://www.tokyo-kosha.or.jp/chizai/consultant/index.html）" sqref="L23:S23">
      <formula1>"選択してください,はい,いいえ,対象外"</formula1>
    </dataValidation>
    <dataValidation allowBlank="1" showErrorMessage="1" prompt="_x000a_" sqref="L25:S27"/>
    <dataValidation type="list" allowBlank="1" showInputMessage="1" showErrorMessage="1" prompt="許諾を受ける産業財産権が１つ以上ある場合は、最も主となる権利を記入してください。_x000a_記入した産業財産権の特許等公報を提出してください。_x000a_※出願公開前の出願明細書は、記入及び提出不要です。" sqref="L33:S33">
      <formula1>"選択してください,特許権,実用新案権,意匠権,商標権"</formula1>
    </dataValidation>
    <dataValidation imeMode="halfAlpha" allowBlank="1" showInputMessage="1" showErrorMessage="1" sqref="L24:S24"/>
    <dataValidation allowBlank="1" showInputMessage="1" showErrorMessage="1" prompt="主に以下の点を説明してください。_x000a_・本助成事業を含む企業活動における法令遵守への取組み_x000a_・本助成事業の成果物に対する安全性対策_x000a_・その他必要に応じ、各自で説明項目を追加" sqref="A38:S43"/>
    <dataValidation type="list" allowBlank="1" showInputMessage="1" showErrorMessage="1" prompt="保有する産業財産権が１つ以上ある場合は、最も主となる権利を記入してください。_x000a_記入した産業財産権の特許等公報を提出してください。_x000a_※出願公開前の出願明細書は、記入及び提出不要です。" sqref="L29:S29">
      <formula1>"選択してください,特許権,実用新案権,意匠権,商標権"</formula1>
    </dataValidation>
    <dataValidation allowBlank="1" showInputMessage="1" showErrorMessage="1" prompt="ターゲットとする市場全体・顧客を説明してください。" sqref="E2:S10"/>
    <dataValidation allowBlank="1" showInputMessage="1" showErrorMessage="1" prompt="主に以下の点を説明してください。_x000a_・ターゲットとなる市場・顧客の開拓方法_x000a_・販売ルートの確立手法_x000a_・価格戦略（低コスト、高付加価値）" sqref="E11:S19"/>
    <dataValidation allowBlank="1" showInputMessage="1" showErrorMessage="1" prompt="本申請書において使用している用語等で、分かりやすく具体的な解説が必要な場合は記入してください。_x000a_無い場合は記入不要です。" sqref="A46:S50"/>
    <dataValidation type="list" allowBlank="1" showInputMessage="1" showErrorMessage="1" sqref="L28:S28 L31:S32">
      <formula1>"選択してください,はい,いいえ,対象外"</formula1>
    </dataValidation>
    <dataValidation type="list" allowBlank="1" showInputMessage="1" showErrorMessage="1" sqref="L35:S35">
      <formula1>"選択してください,特許権を出願予定,実用新案権を出願予定,商標権を出願予定,意匠権を出願予定,予定なし,対象外"</formula1>
    </dataValidation>
  </dataValidations>
  <pageMargins left="0.59055118110236227" right="0.19685039370078741" top="0.39370078740157483" bottom="0.39370078740157483" header="0.19685039370078741" footer="0.19685039370078741"/>
  <pageSetup paperSize="9" scale="99" orientation="portrait" r:id="rId1"/>
  <headerFooter>
    <oddFooter>&amp;C&amp;10&amp;A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F45"/>
  <sheetViews>
    <sheetView view="pageBreakPreview" topLeftCell="A11" zoomScaleNormal="100" zoomScaleSheetLayoutView="100" workbookViewId="0">
      <selection activeCell="J14" sqref="J14"/>
    </sheetView>
  </sheetViews>
  <sheetFormatPr defaultColWidth="2.08984375" defaultRowHeight="12" x14ac:dyDescent="0.2"/>
  <cols>
    <col min="1" max="1" width="1.6328125" style="373" customWidth="1"/>
    <col min="2" max="2" width="2.7265625" style="373" customWidth="1"/>
    <col min="3" max="3" width="20.6328125" style="373" customWidth="1"/>
    <col min="4" max="4" width="16.36328125" style="373" customWidth="1"/>
    <col min="5" max="5" width="15" style="373" customWidth="1"/>
    <col min="6" max="6" width="14.453125" style="373" customWidth="1"/>
    <col min="7" max="7" width="18.36328125" style="373" customWidth="1"/>
    <col min="8" max="8" width="1.36328125" style="373" customWidth="1"/>
    <col min="9" max="9" width="8.90625" style="373" customWidth="1"/>
    <col min="10" max="10" width="13.36328125" style="373" customWidth="1"/>
    <col min="11" max="11" width="3.7265625" style="373" customWidth="1"/>
    <col min="12" max="15" width="3.453125" style="373" customWidth="1"/>
    <col min="16" max="17" width="3.453125" style="383" customWidth="1"/>
    <col min="18" max="18" width="5.453125" style="383" customWidth="1"/>
    <col min="19" max="22" width="5.453125" style="374" customWidth="1"/>
    <col min="23" max="26" width="3.26953125" style="374" customWidth="1"/>
    <col min="27" max="36" width="2.7265625" style="374" customWidth="1"/>
    <col min="37" max="16384" width="2.08984375" style="374"/>
  </cols>
  <sheetData>
    <row r="1" spans="1:32" x14ac:dyDescent="0.2">
      <c r="A1" s="372" t="s">
        <v>473</v>
      </c>
      <c r="B1" s="371"/>
      <c r="C1" s="372"/>
      <c r="I1" s="1276" t="s">
        <v>606</v>
      </c>
      <c r="J1" s="1276"/>
      <c r="K1" s="1276"/>
      <c r="L1" s="1276"/>
      <c r="M1" s="1276"/>
      <c r="N1" s="1276"/>
      <c r="O1" s="1276"/>
      <c r="P1" s="1276"/>
      <c r="Q1" s="1276"/>
      <c r="R1" s="1276"/>
      <c r="S1" s="1276"/>
      <c r="T1" s="1276"/>
    </row>
    <row r="2" spans="1:32" x14ac:dyDescent="0.2">
      <c r="A2" s="372" t="s">
        <v>474</v>
      </c>
      <c r="F2" s="375"/>
      <c r="G2" s="376" t="s">
        <v>430</v>
      </c>
      <c r="I2" s="1276"/>
      <c r="J2" s="1276"/>
      <c r="K2" s="1276"/>
      <c r="L2" s="1276"/>
      <c r="M2" s="1276"/>
      <c r="N2" s="1276"/>
      <c r="O2" s="1276"/>
      <c r="P2" s="1276"/>
      <c r="Q2" s="1276"/>
      <c r="R2" s="1276"/>
      <c r="S2" s="1276"/>
      <c r="T2" s="1276"/>
    </row>
    <row r="3" spans="1:32" ht="22" x14ac:dyDescent="0.2">
      <c r="A3" s="374"/>
      <c r="B3" s="1277" t="s">
        <v>22</v>
      </c>
      <c r="C3" s="1278"/>
      <c r="D3" s="377" t="s">
        <v>431</v>
      </c>
      <c r="E3" s="377" t="s">
        <v>432</v>
      </c>
      <c r="F3" s="378" t="s">
        <v>433</v>
      </c>
      <c r="G3" s="379" t="s">
        <v>434</v>
      </c>
      <c r="H3" s="374"/>
      <c r="I3" s="380"/>
      <c r="J3" s="380"/>
      <c r="K3" s="380"/>
      <c r="L3" s="380"/>
      <c r="M3" s="380"/>
      <c r="N3" s="380"/>
      <c r="O3" s="380"/>
      <c r="P3" s="380"/>
      <c r="Q3" s="380"/>
      <c r="R3" s="380"/>
      <c r="S3" s="380"/>
      <c r="T3" s="380"/>
      <c r="U3" s="380"/>
      <c r="V3" s="380"/>
      <c r="W3" s="380"/>
    </row>
    <row r="4" spans="1:32" ht="22.5" customHeight="1" x14ac:dyDescent="0.2">
      <c r="A4" s="374"/>
      <c r="B4" s="1279" t="s">
        <v>531</v>
      </c>
      <c r="C4" s="1280"/>
      <c r="D4" s="1280"/>
      <c r="E4" s="1280"/>
      <c r="F4" s="1280"/>
      <c r="G4" s="1281"/>
      <c r="H4" s="374"/>
      <c r="I4" s="642"/>
      <c r="J4" s="644" t="s">
        <v>435</v>
      </c>
      <c r="K4" s="642"/>
      <c r="L4" s="642"/>
      <c r="M4" s="642"/>
      <c r="N4" s="642"/>
      <c r="O4" s="642"/>
      <c r="P4" s="642"/>
      <c r="Q4" s="642"/>
      <c r="R4" s="642"/>
    </row>
    <row r="5" spans="1:32" ht="22.5" customHeight="1" x14ac:dyDescent="0.2">
      <c r="B5" s="1282" t="s">
        <v>436</v>
      </c>
      <c r="C5" s="381" t="s">
        <v>437</v>
      </c>
      <c r="D5" s="557">
        <f>原材料・副資材費[[#Totals],[助成事業に
要する経費
（税込）]]</f>
        <v>0</v>
      </c>
      <c r="E5" s="557">
        <f>原材料・副資材費[[#Totals],[助成対象経費
（税抜）
(A)×(B)]]</f>
        <v>0</v>
      </c>
      <c r="F5" s="646">
        <f>ROUNDDOWN(E5*2/3,-3)-J5</f>
        <v>0</v>
      </c>
      <c r="G5" s="382"/>
      <c r="I5" s="643" t="s">
        <v>731</v>
      </c>
      <c r="J5" s="645"/>
      <c r="K5" s="641"/>
      <c r="L5" s="641"/>
      <c r="M5" s="641"/>
      <c r="N5" s="641"/>
      <c r="O5" s="641"/>
      <c r="P5" s="641"/>
      <c r="Q5" s="641"/>
      <c r="R5" s="641"/>
      <c r="U5" s="384"/>
      <c r="V5" s="384"/>
      <c r="W5" s="384"/>
      <c r="X5" s="384"/>
      <c r="Y5" s="384"/>
      <c r="Z5" s="384"/>
      <c r="AA5" s="384"/>
      <c r="AB5" s="384"/>
      <c r="AC5" s="384"/>
      <c r="AD5" s="384"/>
      <c r="AE5" s="384"/>
      <c r="AF5" s="384"/>
    </row>
    <row r="6" spans="1:32" ht="22.5" customHeight="1" x14ac:dyDescent="0.2">
      <c r="B6" s="1283"/>
      <c r="C6" s="385" t="s">
        <v>438</v>
      </c>
      <c r="D6" s="559">
        <f>機械装置・工具器具費10[[#Totals],[助成事業に
要する経費
（税込）]]</f>
        <v>0</v>
      </c>
      <c r="E6" s="560">
        <f>機械装置・工具器具費10[[#Totals],[助成対象
経費
（税抜）
(A)×(B）]]</f>
        <v>0</v>
      </c>
      <c r="F6" s="647">
        <f>ROUNDDOWN(E6*2/3,-3)-J6</f>
        <v>0</v>
      </c>
      <c r="G6" s="386"/>
      <c r="I6" s="643" t="s">
        <v>727</v>
      </c>
      <c r="J6" s="645"/>
      <c r="K6" s="641"/>
      <c r="L6" s="641"/>
      <c r="M6" s="641"/>
      <c r="N6" s="641"/>
      <c r="O6" s="641"/>
      <c r="P6" s="641"/>
      <c r="Q6" s="641"/>
      <c r="R6" s="641"/>
      <c r="U6" s="384"/>
      <c r="V6" s="384"/>
      <c r="W6" s="384"/>
      <c r="X6" s="384"/>
      <c r="Y6" s="384"/>
      <c r="Z6" s="384"/>
      <c r="AA6" s="384"/>
      <c r="AB6" s="384"/>
      <c r="AC6" s="384"/>
      <c r="AD6" s="384"/>
      <c r="AE6" s="384"/>
      <c r="AF6" s="384"/>
    </row>
    <row r="7" spans="1:32" ht="22.5" customHeight="1" x14ac:dyDescent="0.2">
      <c r="B7" s="1283"/>
      <c r="C7" s="385" t="s">
        <v>439</v>
      </c>
      <c r="D7" s="560">
        <f>委託費11[[#Totals],[助成事業に
要する経費
（税込）]]</f>
        <v>0</v>
      </c>
      <c r="E7" s="560">
        <f>委託費11[[#Totals],[助成対象経費
（税抜）
(A)×(B）]]</f>
        <v>0</v>
      </c>
      <c r="F7" s="648">
        <f>ROUNDDOWN(E7*2/3,-3)-J7</f>
        <v>0</v>
      </c>
      <c r="G7" s="386"/>
      <c r="I7" s="643" t="s">
        <v>728</v>
      </c>
      <c r="J7" s="645"/>
      <c r="K7" s="641"/>
      <c r="L7" s="641"/>
      <c r="M7" s="641"/>
      <c r="N7" s="641"/>
      <c r="O7" s="641"/>
      <c r="P7" s="641"/>
      <c r="Q7" s="641"/>
      <c r="R7" s="641"/>
      <c r="U7" s="384"/>
      <c r="V7" s="384"/>
      <c r="W7" s="384"/>
      <c r="X7" s="384"/>
      <c r="Y7" s="384"/>
      <c r="Z7" s="384"/>
      <c r="AA7" s="384"/>
      <c r="AB7" s="384"/>
      <c r="AC7" s="384"/>
      <c r="AD7" s="384"/>
      <c r="AE7" s="384"/>
      <c r="AF7" s="384"/>
    </row>
    <row r="8" spans="1:32" ht="22.5" customHeight="1" x14ac:dyDescent="0.2">
      <c r="A8" s="374"/>
      <c r="B8" s="1283"/>
      <c r="C8" s="385" t="s">
        <v>440</v>
      </c>
      <c r="D8" s="560">
        <f>産業財産権・出願導入費[[#Totals],[助成事業に
要する経費
（税込）]]</f>
        <v>0</v>
      </c>
      <c r="E8" s="560">
        <f>産業財産権・出願導入費[[#Totals],[助成対象経費
（税抜）]]</f>
        <v>0</v>
      </c>
      <c r="F8" s="649">
        <f>ROUNDDOWN(E8*2/3,-3)-J8</f>
        <v>0</v>
      </c>
      <c r="G8" s="386"/>
      <c r="H8" s="374"/>
      <c r="I8" s="643" t="s">
        <v>729</v>
      </c>
      <c r="J8" s="645"/>
      <c r="K8" s="642"/>
      <c r="L8" s="642"/>
      <c r="M8" s="642"/>
      <c r="N8" s="642"/>
      <c r="O8" s="642"/>
      <c r="P8" s="642"/>
      <c r="Q8" s="642"/>
      <c r="R8" s="642"/>
    </row>
    <row r="9" spans="1:32" ht="22.5" customHeight="1" x14ac:dyDescent="0.2">
      <c r="A9" s="374"/>
      <c r="B9" s="1284"/>
      <c r="C9" s="388" t="s">
        <v>441</v>
      </c>
      <c r="D9" s="563">
        <f>直接人件費[[#Totals],[助成事業に
要する経費]]</f>
        <v>0</v>
      </c>
      <c r="E9" s="563">
        <f>直接人件費[[#Totals],[助成対象経費
(A)×(B)]]</f>
        <v>0</v>
      </c>
      <c r="F9" s="649">
        <f>IF(ROUNDDOWN($E9*2/3,-3)&lt;=5000000,ROUNDDOWN($E9*2/3,-3),5000000)-J9</f>
        <v>0</v>
      </c>
      <c r="G9" s="389" t="s">
        <v>442</v>
      </c>
      <c r="H9" s="374"/>
      <c r="I9" s="643" t="s">
        <v>730</v>
      </c>
      <c r="J9" s="645"/>
      <c r="K9" s="642"/>
      <c r="L9" s="642"/>
      <c r="M9" s="642"/>
      <c r="N9" s="642"/>
      <c r="O9" s="642"/>
      <c r="P9" s="642"/>
      <c r="Q9" s="642"/>
      <c r="R9" s="642"/>
    </row>
    <row r="10" spans="1:32" ht="22.5" customHeight="1" x14ac:dyDescent="0.2">
      <c r="A10" s="374"/>
      <c r="B10" s="1285" t="s">
        <v>443</v>
      </c>
      <c r="C10" s="1286"/>
      <c r="D10" s="564">
        <f>SUM(D5:D9)</f>
        <v>0</v>
      </c>
      <c r="E10" s="564">
        <f>SUM(E5:E9)</f>
        <v>0</v>
      </c>
      <c r="F10" s="650">
        <f>SUM(F5:F9)</f>
        <v>0</v>
      </c>
      <c r="G10" s="390"/>
      <c r="H10" s="374"/>
      <c r="I10" s="376"/>
      <c r="J10" s="397"/>
      <c r="K10" s="374"/>
      <c r="L10" s="374"/>
      <c r="M10" s="374"/>
      <c r="N10" s="374"/>
      <c r="O10" s="374"/>
      <c r="P10" s="374"/>
      <c r="Q10" s="374"/>
      <c r="R10" s="374"/>
    </row>
    <row r="11" spans="1:32" ht="22.5" customHeight="1" x14ac:dyDescent="0.2">
      <c r="A11" s="374"/>
      <c r="B11" s="392"/>
      <c r="C11" s="393"/>
      <c r="D11" s="394"/>
      <c r="E11" s="394"/>
      <c r="F11" s="395"/>
      <c r="G11" s="396"/>
      <c r="H11" s="374"/>
      <c r="I11" s="376"/>
      <c r="J11" s="397"/>
      <c r="K11" s="374"/>
      <c r="L11" s="374"/>
      <c r="M11" s="374"/>
      <c r="N11" s="374"/>
      <c r="O11" s="374"/>
      <c r="P11" s="374"/>
      <c r="Q11" s="374"/>
      <c r="R11" s="374"/>
    </row>
    <row r="12" spans="1:32" ht="22.5" customHeight="1" x14ac:dyDescent="0.2">
      <c r="A12" s="374"/>
      <c r="B12" s="1279" t="s">
        <v>532</v>
      </c>
      <c r="C12" s="1280"/>
      <c r="D12" s="1280"/>
      <c r="E12" s="1280"/>
      <c r="F12" s="1280"/>
      <c r="G12" s="1281"/>
      <c r="H12" s="374"/>
      <c r="I12" s="376"/>
      <c r="J12" s="398"/>
      <c r="K12" s="374"/>
      <c r="L12" s="374"/>
      <c r="M12" s="374"/>
      <c r="N12" s="374"/>
      <c r="O12" s="374"/>
      <c r="P12" s="374"/>
      <c r="Q12" s="374"/>
      <c r="R12" s="374"/>
    </row>
    <row r="13" spans="1:32" ht="22.5" customHeight="1" x14ac:dyDescent="0.2">
      <c r="A13" s="374"/>
      <c r="B13" s="399"/>
      <c r="C13" s="400" t="s">
        <v>444</v>
      </c>
      <c r="D13" s="401"/>
      <c r="E13" s="401"/>
      <c r="F13" s="401"/>
      <c r="G13" s="402"/>
      <c r="H13" s="374"/>
      <c r="I13" s="376"/>
      <c r="J13" s="398"/>
      <c r="K13" s="374"/>
      <c r="L13" s="374"/>
      <c r="M13" s="374"/>
      <c r="N13" s="374"/>
      <c r="O13" s="374"/>
      <c r="P13" s="374"/>
      <c r="Q13" s="374"/>
      <c r="R13" s="374"/>
    </row>
    <row r="14" spans="1:32" ht="22.5" customHeight="1" x14ac:dyDescent="0.2">
      <c r="A14" s="374"/>
      <c r="B14" s="1282" t="s">
        <v>436</v>
      </c>
      <c r="C14" s="381" t="s">
        <v>445</v>
      </c>
      <c r="D14" s="565">
        <f>原材料・副資材費14[[#Totals],[助成事業に
要する経費
（税込）]]</f>
        <v>0</v>
      </c>
      <c r="E14" s="565">
        <f>原材料・副資材費14[[#Totals],[助成対象経費
（税抜）
(A)×(B)]]</f>
        <v>0</v>
      </c>
      <c r="F14" s="558">
        <f>ROUNDDOWN(E14*1/2,-3)-J14</f>
        <v>0</v>
      </c>
      <c r="G14" s="403"/>
      <c r="H14" s="374"/>
      <c r="I14" s="376" t="s">
        <v>446</v>
      </c>
      <c r="J14" s="387"/>
      <c r="K14" s="374"/>
      <c r="L14" s="374"/>
      <c r="M14" s="374"/>
      <c r="N14" s="374"/>
      <c r="O14" s="374"/>
      <c r="P14" s="374"/>
      <c r="Q14" s="374"/>
      <c r="R14" s="374"/>
    </row>
    <row r="15" spans="1:32" ht="22.5" customHeight="1" x14ac:dyDescent="0.2">
      <c r="A15" s="374"/>
      <c r="B15" s="1283"/>
      <c r="C15" s="385" t="s">
        <v>447</v>
      </c>
      <c r="D15" s="560">
        <f>機械装置・工具器具費15[[#Totals],[助成事業に
要する経費
（税込）]]</f>
        <v>0</v>
      </c>
      <c r="E15" s="560">
        <f>機械装置・工具器具費15[[#Totals],[助成対象
経費
（税抜）
(A)×(B）]]</f>
        <v>0</v>
      </c>
      <c r="F15" s="561">
        <f>ROUNDDOWN(E15*1/2,-3)-J15</f>
        <v>0</v>
      </c>
      <c r="G15" s="386"/>
      <c r="H15" s="374"/>
      <c r="I15" s="376" t="s">
        <v>448</v>
      </c>
      <c r="J15" s="387"/>
      <c r="K15" s="374"/>
      <c r="L15" s="374"/>
      <c r="M15" s="374"/>
      <c r="N15" s="374"/>
      <c r="O15" s="374"/>
      <c r="P15" s="374"/>
      <c r="Q15" s="374"/>
      <c r="R15" s="374"/>
      <c r="W15" s="404"/>
    </row>
    <row r="16" spans="1:32" ht="22.5" customHeight="1" x14ac:dyDescent="0.2">
      <c r="A16" s="374"/>
      <c r="B16" s="1283"/>
      <c r="C16" s="385" t="s">
        <v>449</v>
      </c>
      <c r="D16" s="560">
        <f>委託16[[#Totals],[助成事業に
要する経費
（税込）]]</f>
        <v>0</v>
      </c>
      <c r="E16" s="560">
        <f>委託16[[#Totals],[助成対象経費
（税抜）
(A)×(B）]]</f>
        <v>0</v>
      </c>
      <c r="F16" s="562">
        <f>ROUNDDOWN(E16*1/2,-3)-J16</f>
        <v>0</v>
      </c>
      <c r="G16" s="386"/>
      <c r="H16" s="374"/>
      <c r="I16" s="376" t="s">
        <v>450</v>
      </c>
      <c r="J16" s="387"/>
      <c r="K16" s="374"/>
      <c r="L16" s="374"/>
      <c r="M16" s="374"/>
      <c r="N16" s="374"/>
      <c r="O16" s="374"/>
      <c r="P16" s="374"/>
      <c r="Q16" s="374"/>
      <c r="R16" s="374"/>
    </row>
    <row r="17" spans="1:18" ht="22.5" customHeight="1" x14ac:dyDescent="0.2">
      <c r="A17" s="374"/>
      <c r="B17" s="1284"/>
      <c r="C17" s="405" t="s">
        <v>451</v>
      </c>
      <c r="D17" s="566">
        <f>直接人件費172[[#Totals],[助成事業に
要する経費]]</f>
        <v>0</v>
      </c>
      <c r="E17" s="566">
        <f>直接人件費172[[#Totals],[助成対象経費
(A)×(B)]]</f>
        <v>0</v>
      </c>
      <c r="F17" s="567">
        <f>IF(ROUNDDOWN($E17*1/2,-3)&lt;=2000000,ROUNDDOWN($E17*1/2,-3),2000000)-J17</f>
        <v>0</v>
      </c>
      <c r="G17" s="406" t="s">
        <v>452</v>
      </c>
      <c r="H17" s="374"/>
      <c r="I17" s="376" t="s">
        <v>453</v>
      </c>
      <c r="J17" s="387"/>
      <c r="K17" s="374"/>
      <c r="L17" s="374"/>
      <c r="M17" s="374"/>
      <c r="N17" s="404"/>
      <c r="O17" s="374"/>
      <c r="P17" s="374"/>
      <c r="Q17" s="374"/>
      <c r="R17" s="374"/>
    </row>
    <row r="18" spans="1:18" ht="22.5" customHeight="1" x14ac:dyDescent="0.2">
      <c r="A18" s="374"/>
      <c r="B18" s="1287" t="s">
        <v>689</v>
      </c>
      <c r="C18" s="1288"/>
      <c r="D18" s="568">
        <f>SUM(D14:D17)</f>
        <v>0</v>
      </c>
      <c r="E18" s="568">
        <f>SUM(E14:E17)</f>
        <v>0</v>
      </c>
      <c r="F18" s="569">
        <f>SUM(F14:F17)</f>
        <v>0</v>
      </c>
      <c r="G18" s="407" t="s">
        <v>630</v>
      </c>
      <c r="H18" s="374"/>
      <c r="I18" s="408"/>
      <c r="J18" s="397"/>
      <c r="K18" s="374"/>
      <c r="L18" s="374"/>
      <c r="M18" s="374"/>
      <c r="N18" s="404"/>
      <c r="O18" s="374"/>
      <c r="P18" s="374"/>
      <c r="Q18" s="374"/>
      <c r="R18" s="374"/>
    </row>
    <row r="19" spans="1:18" ht="22.5" customHeight="1" x14ac:dyDescent="0.2">
      <c r="A19" s="374"/>
      <c r="B19" s="1289" t="s">
        <v>454</v>
      </c>
      <c r="C19" s="1290"/>
      <c r="D19" s="1290"/>
      <c r="E19" s="1290"/>
      <c r="F19" s="1290"/>
      <c r="G19" s="1291"/>
      <c r="H19" s="374"/>
      <c r="I19" s="409"/>
      <c r="J19" s="410"/>
      <c r="K19" s="374"/>
      <c r="L19" s="374"/>
      <c r="M19" s="374"/>
      <c r="N19" s="374"/>
      <c r="O19" s="374"/>
      <c r="P19" s="374"/>
      <c r="Q19" s="374"/>
      <c r="R19" s="374"/>
    </row>
    <row r="20" spans="1:18" ht="22.5" customHeight="1" x14ac:dyDescent="0.2">
      <c r="A20" s="374"/>
      <c r="B20" s="1292" t="s">
        <v>455</v>
      </c>
      <c r="C20" s="381" t="s">
        <v>456</v>
      </c>
      <c r="D20" s="565">
        <f>'18'!$J$11</f>
        <v>0</v>
      </c>
      <c r="E20" s="565">
        <f>'18'!$I$11</f>
        <v>0</v>
      </c>
      <c r="F20" s="558">
        <f>ROUNDDOWN(E20*1/2,-3)-J20</f>
        <v>0</v>
      </c>
      <c r="G20" s="403"/>
      <c r="H20" s="374"/>
      <c r="I20" s="376" t="s">
        <v>457</v>
      </c>
      <c r="J20" s="387"/>
      <c r="K20" s="374"/>
      <c r="L20" s="374"/>
      <c r="M20" s="374"/>
      <c r="N20" s="374"/>
      <c r="O20" s="374"/>
      <c r="P20" s="374"/>
      <c r="Q20" s="374"/>
      <c r="R20" s="374"/>
    </row>
    <row r="21" spans="1:18" ht="22.5" customHeight="1" x14ac:dyDescent="0.2">
      <c r="A21" s="374"/>
      <c r="B21" s="1293"/>
      <c r="C21" s="405" t="s">
        <v>458</v>
      </c>
      <c r="D21" s="566">
        <f>'18'!J23</f>
        <v>0</v>
      </c>
      <c r="E21" s="566">
        <f>'18'!I23</f>
        <v>0</v>
      </c>
      <c r="F21" s="561">
        <f>ROUNDDOWN(E21*1/2,-3)-J21</f>
        <v>0</v>
      </c>
      <c r="G21" s="411"/>
      <c r="H21" s="374"/>
      <c r="I21" s="376" t="s">
        <v>459</v>
      </c>
      <c r="J21" s="387"/>
      <c r="K21" s="374"/>
      <c r="L21" s="374"/>
      <c r="M21" s="374"/>
      <c r="N21" s="374"/>
      <c r="O21" s="374"/>
      <c r="P21" s="374"/>
      <c r="Q21" s="374"/>
      <c r="R21" s="374"/>
    </row>
    <row r="22" spans="1:18" ht="22.5" customHeight="1" x14ac:dyDescent="0.2">
      <c r="A22" s="374"/>
      <c r="B22" s="1277" t="s">
        <v>689</v>
      </c>
      <c r="C22" s="1278"/>
      <c r="D22" s="570">
        <f>SUM(D20:D21)</f>
        <v>0</v>
      </c>
      <c r="E22" s="570">
        <f>SUM(E20:E21)</f>
        <v>0</v>
      </c>
      <c r="F22" s="569">
        <f>SUM(F20:F21)</f>
        <v>0</v>
      </c>
      <c r="G22" s="412" t="s">
        <v>460</v>
      </c>
      <c r="H22" s="374"/>
      <c r="I22" s="413"/>
      <c r="J22" s="391"/>
      <c r="K22" s="374"/>
      <c r="L22" s="374"/>
      <c r="M22" s="374"/>
      <c r="N22" s="374"/>
      <c r="O22" s="374"/>
      <c r="P22" s="374"/>
      <c r="Q22" s="374"/>
      <c r="R22" s="374"/>
    </row>
    <row r="23" spans="1:18" ht="22.5" customHeight="1" x14ac:dyDescent="0.2">
      <c r="A23" s="414"/>
      <c r="B23" s="1274" t="s">
        <v>688</v>
      </c>
      <c r="C23" s="1275"/>
      <c r="D23" s="571">
        <f>D18+D22</f>
        <v>0</v>
      </c>
      <c r="E23" s="571">
        <f>E18+E22</f>
        <v>0</v>
      </c>
      <c r="F23" s="572">
        <f>F18+F22</f>
        <v>0</v>
      </c>
      <c r="G23" s="415"/>
      <c r="J23" s="416"/>
      <c r="Q23" s="374"/>
      <c r="R23" s="374"/>
    </row>
    <row r="24" spans="1:18" ht="22.5" customHeight="1" x14ac:dyDescent="0.2">
      <c r="A24" s="414"/>
      <c r="B24" s="417"/>
      <c r="C24" s="393"/>
      <c r="D24" s="418"/>
      <c r="E24" s="418"/>
      <c r="F24" s="419"/>
      <c r="G24" s="420"/>
      <c r="J24" s="416"/>
      <c r="Q24" s="374"/>
      <c r="R24" s="374"/>
    </row>
    <row r="25" spans="1:18" ht="22.5" customHeight="1" x14ac:dyDescent="0.2">
      <c r="A25" s="414"/>
      <c r="B25" s="1279" t="s">
        <v>461</v>
      </c>
      <c r="C25" s="1280"/>
      <c r="D25" s="1280"/>
      <c r="E25" s="1280"/>
      <c r="F25" s="1280"/>
      <c r="G25" s="1281"/>
      <c r="J25" s="416"/>
      <c r="Q25" s="374"/>
      <c r="R25" s="374"/>
    </row>
    <row r="26" spans="1:18" ht="22.5" customHeight="1" x14ac:dyDescent="0.2">
      <c r="A26" s="414"/>
      <c r="B26" s="1285" t="s">
        <v>462</v>
      </c>
      <c r="C26" s="1286"/>
      <c r="D26" s="573">
        <f>'18'!J34</f>
        <v>0</v>
      </c>
      <c r="E26" s="421"/>
      <c r="F26" s="421"/>
      <c r="G26" s="422"/>
      <c r="J26" s="416"/>
      <c r="Q26" s="374"/>
      <c r="R26" s="374"/>
    </row>
    <row r="27" spans="1:18" ht="22.5" customHeight="1" x14ac:dyDescent="0.2">
      <c r="A27" s="414"/>
      <c r="B27" s="417"/>
      <c r="C27" s="393"/>
      <c r="D27" s="418"/>
      <c r="E27" s="418"/>
      <c r="F27" s="419"/>
      <c r="G27" s="420"/>
      <c r="J27" s="416"/>
      <c r="Q27" s="374"/>
      <c r="R27" s="374"/>
    </row>
    <row r="28" spans="1:18" ht="22.5" customHeight="1" thickBot="1" x14ac:dyDescent="0.25">
      <c r="A28" s="414"/>
      <c r="B28" s="423"/>
      <c r="C28" s="424"/>
      <c r="D28" s="425" t="s">
        <v>463</v>
      </c>
      <c r="E28" s="424"/>
      <c r="F28" s="424"/>
      <c r="G28" s="426"/>
      <c r="J28" s="416"/>
      <c r="Q28" s="374"/>
      <c r="R28" s="374"/>
    </row>
    <row r="29" spans="1:18" ht="22.5" customHeight="1" thickTop="1" thickBot="1" x14ac:dyDescent="0.25">
      <c r="A29" s="414"/>
      <c r="B29" s="1297" t="s">
        <v>464</v>
      </c>
      <c r="C29" s="1298"/>
      <c r="D29" s="574">
        <f>D10+D23+D26</f>
        <v>0</v>
      </c>
      <c r="E29" s="574">
        <f>SUM(E10,E23)</f>
        <v>0</v>
      </c>
      <c r="F29" s="574">
        <f>SUM(F10,F23)</f>
        <v>0</v>
      </c>
      <c r="G29" s="427"/>
      <c r="J29" s="416"/>
      <c r="Q29" s="374"/>
      <c r="R29" s="374"/>
    </row>
    <row r="30" spans="1:18" ht="22.5" customHeight="1" thickTop="1" x14ac:dyDescent="0.2">
      <c r="A30" s="414"/>
      <c r="B30" s="414"/>
      <c r="C30" s="428"/>
      <c r="D30" s="575" t="str">
        <f>IF($D$29=$D$37,"","↑　修正してください")</f>
        <v/>
      </c>
      <c r="E30" s="429"/>
      <c r="F30" s="430"/>
      <c r="G30" s="431"/>
      <c r="Q30" s="374"/>
      <c r="R30" s="374"/>
    </row>
    <row r="31" spans="1:18" ht="22.5" customHeight="1" x14ac:dyDescent="0.2">
      <c r="A31" s="374"/>
      <c r="B31" s="372" t="s">
        <v>475</v>
      </c>
      <c r="E31" s="432"/>
      <c r="F31" s="432"/>
    </row>
    <row r="32" spans="1:18" s="433" customFormat="1" ht="22.5" customHeight="1" x14ac:dyDescent="0.2">
      <c r="B32" s="1299" t="s">
        <v>24</v>
      </c>
      <c r="C32" s="1300"/>
      <c r="D32" s="434" t="s">
        <v>465</v>
      </c>
      <c r="E32" s="434" t="s">
        <v>23</v>
      </c>
      <c r="F32" s="434" t="s">
        <v>466</v>
      </c>
      <c r="G32" s="434" t="s">
        <v>467</v>
      </c>
      <c r="H32" s="428"/>
      <c r="I32" s="428"/>
      <c r="J32" s="428"/>
      <c r="K32" s="435"/>
      <c r="L32" s="428"/>
      <c r="M32" s="428"/>
      <c r="N32" s="435"/>
      <c r="O32" s="435"/>
      <c r="P32" s="435"/>
    </row>
    <row r="33" spans="1:18" s="433" customFormat="1" ht="22.5" customHeight="1" x14ac:dyDescent="0.2">
      <c r="B33" s="1301" t="s">
        <v>468</v>
      </c>
      <c r="C33" s="1301"/>
      <c r="D33" s="554"/>
      <c r="E33" s="436"/>
      <c r="F33" s="437"/>
      <c r="G33" s="437"/>
      <c r="H33" s="428"/>
      <c r="I33" s="428"/>
      <c r="J33" s="428"/>
      <c r="K33" s="435"/>
      <c r="L33" s="428"/>
      <c r="M33" s="428"/>
      <c r="N33" s="435"/>
      <c r="O33" s="435"/>
      <c r="P33" s="435"/>
    </row>
    <row r="34" spans="1:18" s="433" customFormat="1" ht="22.5" customHeight="1" x14ac:dyDescent="0.2">
      <c r="B34" s="1302" t="s">
        <v>469</v>
      </c>
      <c r="C34" s="1302"/>
      <c r="D34" s="555"/>
      <c r="E34" s="438"/>
      <c r="F34" s="438"/>
      <c r="G34" s="438"/>
      <c r="H34" s="428"/>
      <c r="I34" s="428"/>
      <c r="J34" s="428"/>
      <c r="K34" s="435"/>
      <c r="L34" s="428"/>
      <c r="M34" s="428"/>
      <c r="N34" s="435"/>
      <c r="O34" s="435"/>
      <c r="P34" s="435"/>
    </row>
    <row r="35" spans="1:18" s="433" customFormat="1" ht="22.5" customHeight="1" x14ac:dyDescent="0.2">
      <c r="B35" s="1294" t="s">
        <v>470</v>
      </c>
      <c r="C35" s="1294"/>
      <c r="D35" s="556"/>
      <c r="E35" s="439"/>
      <c r="F35" s="439"/>
      <c r="G35" s="439"/>
      <c r="H35" s="428"/>
      <c r="I35" s="428"/>
      <c r="J35" s="428"/>
      <c r="K35" s="435"/>
      <c r="L35" s="428"/>
      <c r="M35" s="428"/>
      <c r="N35" s="435"/>
      <c r="O35" s="435"/>
      <c r="P35" s="435"/>
    </row>
    <row r="36" spans="1:18" ht="22.5" customHeight="1" x14ac:dyDescent="0.2">
      <c r="A36" s="374"/>
      <c r="B36" s="1295" t="s">
        <v>471</v>
      </c>
      <c r="C36" s="1295"/>
      <c r="D36" s="555"/>
      <c r="E36" s="438"/>
      <c r="F36" s="438"/>
      <c r="G36" s="438"/>
      <c r="H36" s="440"/>
      <c r="I36" s="440"/>
      <c r="J36" s="440"/>
      <c r="K36" s="440"/>
      <c r="L36" s="440"/>
      <c r="M36" s="440"/>
      <c r="N36" s="440"/>
      <c r="O36" s="440"/>
      <c r="P36" s="441"/>
      <c r="Q36" s="441"/>
      <c r="R36" s="441"/>
    </row>
    <row r="37" spans="1:18" ht="22.5" customHeight="1" x14ac:dyDescent="0.2">
      <c r="A37" s="374"/>
      <c r="B37" s="1296" t="s">
        <v>472</v>
      </c>
      <c r="C37" s="1296"/>
      <c r="D37" s="576">
        <f>SUM(D33:D36)</f>
        <v>0</v>
      </c>
      <c r="E37" s="442"/>
      <c r="F37" s="442"/>
      <c r="G37" s="442"/>
      <c r="H37" s="440"/>
      <c r="I37" s="440"/>
      <c r="J37" s="440"/>
      <c r="K37" s="440"/>
      <c r="L37" s="440"/>
      <c r="M37" s="440"/>
      <c r="N37" s="440"/>
      <c r="O37" s="440"/>
      <c r="P37" s="441"/>
      <c r="Q37" s="441"/>
      <c r="R37" s="441"/>
    </row>
    <row r="38" spans="1:18" x14ac:dyDescent="0.2">
      <c r="D38" s="440"/>
      <c r="E38" s="440"/>
      <c r="F38" s="440"/>
      <c r="G38" s="440"/>
      <c r="H38" s="440"/>
      <c r="I38" s="440"/>
      <c r="J38" s="440"/>
      <c r="K38" s="440"/>
      <c r="L38" s="440"/>
      <c r="M38" s="440"/>
      <c r="N38" s="440"/>
      <c r="O38" s="440"/>
      <c r="P38" s="441"/>
      <c r="Q38" s="441"/>
      <c r="R38" s="441"/>
    </row>
    <row r="39" spans="1:18" x14ac:dyDescent="0.2">
      <c r="D39" s="440"/>
      <c r="E39" s="440"/>
      <c r="F39" s="440"/>
      <c r="G39" s="440"/>
      <c r="H39" s="440"/>
      <c r="I39" s="440"/>
      <c r="J39" s="440"/>
      <c r="K39" s="440"/>
      <c r="L39" s="440"/>
      <c r="M39" s="440"/>
      <c r="N39" s="440"/>
      <c r="O39" s="440"/>
      <c r="P39" s="441"/>
      <c r="Q39" s="441"/>
      <c r="R39" s="441"/>
    </row>
    <row r="40" spans="1:18" x14ac:dyDescent="0.2">
      <c r="D40" s="440"/>
      <c r="E40" s="440"/>
      <c r="F40" s="440"/>
      <c r="G40" s="440"/>
      <c r="H40" s="440"/>
      <c r="I40" s="440"/>
      <c r="J40" s="440"/>
      <c r="K40" s="440"/>
      <c r="L40" s="440"/>
      <c r="M40" s="440"/>
      <c r="N40" s="440"/>
      <c r="O40" s="440"/>
      <c r="P40" s="441"/>
      <c r="Q40" s="441"/>
      <c r="R40" s="441"/>
    </row>
    <row r="41" spans="1:18" x14ac:dyDescent="0.2">
      <c r="D41" s="440"/>
      <c r="E41" s="440"/>
      <c r="F41" s="440"/>
      <c r="G41" s="440"/>
      <c r="H41" s="440"/>
      <c r="I41" s="440"/>
      <c r="J41" s="440"/>
      <c r="K41" s="440"/>
      <c r="L41" s="440"/>
      <c r="M41" s="440"/>
      <c r="N41" s="440"/>
      <c r="O41" s="440"/>
      <c r="P41" s="441"/>
      <c r="Q41" s="441"/>
      <c r="R41" s="441"/>
    </row>
    <row r="42" spans="1:18" x14ac:dyDescent="0.2">
      <c r="D42" s="440"/>
      <c r="E42" s="440"/>
      <c r="F42" s="440"/>
      <c r="G42" s="414"/>
      <c r="H42" s="414"/>
      <c r="I42" s="414"/>
      <c r="J42" s="414"/>
      <c r="K42" s="414"/>
      <c r="L42" s="414"/>
      <c r="M42" s="414"/>
      <c r="N42" s="414"/>
      <c r="O42" s="414"/>
      <c r="P42" s="443"/>
      <c r="Q42" s="443"/>
      <c r="R42" s="443"/>
    </row>
    <row r="43" spans="1:18" x14ac:dyDescent="0.2">
      <c r="D43" s="414"/>
      <c r="E43" s="414"/>
      <c r="F43" s="414"/>
      <c r="P43" s="373"/>
      <c r="Q43" s="373"/>
      <c r="R43" s="373"/>
    </row>
    <row r="44" spans="1:18" x14ac:dyDescent="0.2">
      <c r="A44" s="444"/>
      <c r="B44" s="444"/>
      <c r="C44" s="444"/>
      <c r="D44" s="444"/>
      <c r="E44" s="444"/>
      <c r="F44" s="444"/>
      <c r="P44" s="373"/>
      <c r="Q44" s="373"/>
      <c r="R44" s="373"/>
    </row>
    <row r="45" spans="1:18" x14ac:dyDescent="0.2">
      <c r="A45" s="444"/>
      <c r="B45" s="444"/>
      <c r="C45" s="444"/>
      <c r="D45" s="444"/>
      <c r="E45" s="444"/>
      <c r="F45" s="444"/>
    </row>
  </sheetData>
  <sheetProtection sheet="1" selectLockedCells="1"/>
  <mergeCells count="21">
    <mergeCell ref="B35:C35"/>
    <mergeCell ref="B36:C36"/>
    <mergeCell ref="B37:C37"/>
    <mergeCell ref="B25:G25"/>
    <mergeCell ref="B26:C26"/>
    <mergeCell ref="B29:C29"/>
    <mergeCell ref="B32:C32"/>
    <mergeCell ref="B33:C33"/>
    <mergeCell ref="B34:C34"/>
    <mergeCell ref="B23:C23"/>
    <mergeCell ref="I1:T2"/>
    <mergeCell ref="B3:C3"/>
    <mergeCell ref="B4:G4"/>
    <mergeCell ref="B5:B9"/>
    <mergeCell ref="B10:C10"/>
    <mergeCell ref="B12:G12"/>
    <mergeCell ref="B14:B17"/>
    <mergeCell ref="B18:C18"/>
    <mergeCell ref="B19:G19"/>
    <mergeCell ref="B20:B21"/>
    <mergeCell ref="B22:C22"/>
  </mergeCells>
  <phoneticPr fontId="1"/>
  <conditionalFormatting sqref="D29">
    <cfRule type="cellIs" dxfId="244" priority="6" operator="notEqual">
      <formula>$D$37</formula>
    </cfRule>
  </conditionalFormatting>
  <conditionalFormatting sqref="F33:F36">
    <cfRule type="expression" dxfId="243" priority="5">
      <formula>AND($D33&lt;&gt;"",$F33="")</formula>
    </cfRule>
  </conditionalFormatting>
  <conditionalFormatting sqref="E34:E36">
    <cfRule type="expression" dxfId="242" priority="4">
      <formula>AND($D34&lt;&gt;"",$E34="")</formula>
    </cfRule>
  </conditionalFormatting>
  <dataValidations count="7">
    <dataValidation allowBlank="1" showInputMessage="1" showErrorMessage="1" promptTitle="上限1000万円です" prompt="上限を超える場合、(1)～(5)の助成金交付申請額を調整して、限度内におさまるようにしてください" sqref="F10"/>
    <dataValidation allowBlank="1" showInputMessage="1" showErrorMessage="1" promptTitle="上限200万円です　特例適用時は300万円です" prompt="展示会出展・広告費の助成金交付申請額が50万円以上の場合、上限が300万円まで引き上げられます_x000a_該当の上限を超える場合、(6)～(9)の助成金交付申請額を調整して、限度内におさまるようにしてください" sqref="F18"/>
    <dataValidation allowBlank="1" showInputMessage="1" showErrorMessage="1" promptTitle="上限150万円です　特例適用時は250万円です" prompt="先導的ユーザーへの導入費用の助成交付申請額が100万円を超える場合、上限が250万円まで引き上げられます_x000a_該当の上限を超える場合、(10)～(11)の助成金交付申請額を調整して、限度内におさまるようにしてください" sqref="F30 F27 F22 F24"/>
    <dataValidation type="list" allowBlank="1" showInputMessage="1" showErrorMessage="1" sqref="F33:F36">
      <formula1>"選択してください,調達済,内諾済,折衝中,相談前"</formula1>
    </dataValidation>
    <dataValidation allowBlank="1" showInputMessage="1" showErrorMessage="1" prompt="自動計算されます。" sqref="D5:F9"/>
    <dataValidation allowBlank="1" showInputMessage="1" showErrorMessage="1" promptTitle="上限350万円です" sqref="F23"/>
    <dataValidation allowBlank="1" showInputMessage="1" showErrorMessage="1" promptTitle="上限1000万円です" sqref="F11"/>
  </dataValidations>
  <pageMargins left="0.7" right="0.7" top="0.75" bottom="0.75" header="0.3" footer="0.3"/>
  <pageSetup paperSize="9" scale="96" orientation="portrait" r:id="rId1"/>
  <headerFooter>
    <oddFooter>&amp;C&amp;10&amp;A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pageSetUpPr fitToPage="1"/>
  </sheetPr>
  <dimension ref="A1:AS48"/>
  <sheetViews>
    <sheetView showGridLines="0" view="pageBreakPreview" zoomScale="95" zoomScaleNormal="100" zoomScaleSheetLayoutView="95" workbookViewId="0">
      <selection activeCell="J23" sqref="J23"/>
    </sheetView>
  </sheetViews>
  <sheetFormatPr defaultColWidth="2.08984375" defaultRowHeight="13" x14ac:dyDescent="0.2"/>
  <cols>
    <col min="1" max="1" width="6.90625" style="6" customWidth="1"/>
    <col min="2" max="2" width="13.90625" style="98" customWidth="1"/>
    <col min="3" max="3" width="10.7265625" style="98" customWidth="1"/>
    <col min="4" max="4" width="14.36328125" style="98" customWidth="1"/>
    <col min="5" max="5" width="5" style="16" customWidth="1"/>
    <col min="6" max="6" width="4.36328125" style="6" customWidth="1"/>
    <col min="7" max="7" width="7.36328125" style="6" customWidth="1"/>
    <col min="8" max="8" width="11.453125" style="6" customWidth="1"/>
    <col min="9" max="9" width="9.6328125" style="6" customWidth="1"/>
    <col min="10" max="10" width="13.453125" style="98" customWidth="1"/>
    <col min="11" max="11" width="2.453125" style="10" customWidth="1"/>
    <col min="12" max="12" width="9" style="4" customWidth="1"/>
    <col min="13" max="17" width="9" style="4"/>
    <col min="18" max="54" width="2.08984375" style="5" customWidth="1"/>
    <col min="55" max="55" width="3" style="5" customWidth="1"/>
    <col min="56" max="213" width="2.08984375" style="5" customWidth="1"/>
    <col min="214" max="16384" width="2.08984375" style="5"/>
  </cols>
  <sheetData>
    <row r="1" spans="1:26" s="126" customFormat="1" ht="15" customHeight="1" x14ac:dyDescent="0.2">
      <c r="A1" s="115" t="s">
        <v>331</v>
      </c>
      <c r="B1" s="124"/>
      <c r="C1" s="124"/>
      <c r="D1" s="124"/>
      <c r="E1" s="124"/>
      <c r="F1" s="124"/>
      <c r="G1" s="124"/>
      <c r="H1" s="124"/>
      <c r="I1" s="124"/>
      <c r="J1" s="23"/>
      <c r="K1" s="122"/>
      <c r="L1" s="4"/>
      <c r="M1" s="4"/>
      <c r="N1" s="4"/>
      <c r="O1" s="4"/>
      <c r="P1" s="4"/>
      <c r="Q1" s="4"/>
      <c r="R1" s="125"/>
      <c r="S1" s="125"/>
      <c r="T1" s="34"/>
      <c r="U1" s="35"/>
      <c r="V1" s="34"/>
      <c r="W1" s="34"/>
      <c r="X1" s="34"/>
      <c r="Y1" s="34"/>
      <c r="Z1" s="34"/>
    </row>
    <row r="2" spans="1:26" s="126" customFormat="1" ht="15" customHeight="1" x14ac:dyDescent="0.2">
      <c r="A2" s="115" t="s">
        <v>476</v>
      </c>
      <c r="B2" s="124"/>
      <c r="C2" s="124"/>
      <c r="D2" s="124"/>
      <c r="E2" s="124"/>
      <c r="F2" s="124"/>
      <c r="G2" s="124"/>
      <c r="H2" s="124"/>
      <c r="I2" s="124"/>
      <c r="J2" s="124"/>
      <c r="K2" s="122"/>
      <c r="L2" s="4"/>
      <c r="M2" s="4"/>
      <c r="N2" s="4"/>
      <c r="O2" s="4"/>
      <c r="P2" s="4"/>
      <c r="Q2" s="4"/>
      <c r="R2" s="125"/>
      <c r="S2" s="125"/>
      <c r="T2" s="127"/>
      <c r="U2" s="127"/>
      <c r="V2" s="127"/>
      <c r="W2" s="127"/>
      <c r="X2" s="127"/>
      <c r="Y2" s="127"/>
      <c r="Z2" s="127"/>
    </row>
    <row r="3" spans="1:26" s="126" customFormat="1" ht="15" customHeight="1" x14ac:dyDescent="0.2">
      <c r="A3" s="17" t="s">
        <v>552</v>
      </c>
      <c r="B3" s="124"/>
      <c r="C3" s="124"/>
      <c r="D3" s="124"/>
      <c r="E3" s="124"/>
      <c r="F3" s="124"/>
      <c r="G3" s="124"/>
      <c r="H3" s="124"/>
      <c r="I3" s="124"/>
      <c r="J3" s="124"/>
      <c r="K3" s="122"/>
      <c r="L3" s="4"/>
      <c r="M3" s="4"/>
      <c r="N3" s="4"/>
      <c r="O3" s="4"/>
      <c r="P3" s="4"/>
      <c r="Q3" s="4"/>
      <c r="R3" s="125"/>
      <c r="S3" s="125"/>
      <c r="T3" s="127"/>
      <c r="U3" s="127"/>
      <c r="V3" s="127"/>
      <c r="W3" s="127"/>
      <c r="X3" s="127"/>
      <c r="Y3" s="127"/>
      <c r="Z3" s="127"/>
    </row>
    <row r="4" spans="1:26" ht="15" customHeight="1" x14ac:dyDescent="0.2">
      <c r="A4" s="37" t="s">
        <v>553</v>
      </c>
      <c r="B4" s="33"/>
      <c r="C4" s="33"/>
      <c r="D4" s="33"/>
      <c r="E4" s="33"/>
      <c r="F4" s="33"/>
      <c r="G4" s="33"/>
      <c r="H4" s="33"/>
      <c r="I4" s="33"/>
      <c r="J4" s="33"/>
      <c r="R4" s="36"/>
      <c r="S4" s="36"/>
      <c r="T4" s="36"/>
      <c r="U4" s="36"/>
      <c r="V4" s="36"/>
      <c r="W4" s="36"/>
      <c r="X4" s="36"/>
      <c r="Y4" s="36"/>
      <c r="Z4" s="36"/>
    </row>
    <row r="5" spans="1:26" ht="15" customHeight="1" x14ac:dyDescent="0.2">
      <c r="A5" s="37" t="s">
        <v>554</v>
      </c>
      <c r="B5" s="18"/>
      <c r="C5" s="38"/>
      <c r="D5" s="38"/>
      <c r="E5" s="39"/>
      <c r="F5" s="38"/>
      <c r="G5" s="38"/>
      <c r="H5" s="38"/>
      <c r="I5" s="38"/>
      <c r="J5" s="11" t="s">
        <v>25</v>
      </c>
    </row>
    <row r="6" spans="1:26" ht="45" customHeight="1" x14ac:dyDescent="0.2">
      <c r="A6" s="28" t="s">
        <v>189</v>
      </c>
      <c r="B6" s="29" t="s">
        <v>26</v>
      </c>
      <c r="C6" s="29" t="s">
        <v>27</v>
      </c>
      <c r="D6" s="29" t="s">
        <v>46</v>
      </c>
      <c r="E6" s="29" t="s">
        <v>28</v>
      </c>
      <c r="F6" s="30" t="s">
        <v>63</v>
      </c>
      <c r="G6" s="29" t="s">
        <v>270</v>
      </c>
      <c r="H6" s="123" t="s">
        <v>285</v>
      </c>
      <c r="I6" s="123" t="s">
        <v>29</v>
      </c>
      <c r="J6" s="31" t="s">
        <v>274</v>
      </c>
      <c r="K6" s="26" t="s">
        <v>239</v>
      </c>
    </row>
    <row r="7" spans="1:26" ht="41.25" customHeight="1" x14ac:dyDescent="0.2">
      <c r="A7" s="183">
        <f>ROW()-6</f>
        <v>1</v>
      </c>
      <c r="B7" s="54"/>
      <c r="C7" s="54"/>
      <c r="D7" s="54"/>
      <c r="E7" s="32"/>
      <c r="F7" s="8"/>
      <c r="G7" s="84"/>
      <c r="H7" s="132">
        <f>原材料・副資材費[[#This Row],[数量
(A)]]*原材料・副資材費[[#This Row],[単価
（税抜）
(B)]]</f>
        <v>0</v>
      </c>
      <c r="I7" s="132">
        <f>ROUNDDOWN(原材料・副資材費[[#This Row],[助成対象経費
（税抜）
(A)×(B)]]*1.1,0)</f>
        <v>0</v>
      </c>
      <c r="J7" s="85"/>
      <c r="K7" s="128"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c r="R7" s="36"/>
      <c r="S7" s="36"/>
    </row>
    <row r="8" spans="1:26" ht="41.25" customHeight="1" x14ac:dyDescent="0.2">
      <c r="A8" s="183">
        <f t="shared" ref="A8:A23" si="0">ROW()-6</f>
        <v>2</v>
      </c>
      <c r="B8" s="54"/>
      <c r="C8" s="54"/>
      <c r="D8" s="54"/>
      <c r="E8" s="32"/>
      <c r="F8" s="8"/>
      <c r="G8" s="84"/>
      <c r="H8" s="132">
        <f>原材料・副資材費[[#This Row],[数量
(A)]]*原材料・副資材費[[#This Row],[単価
（税抜）
(B)]]</f>
        <v>0</v>
      </c>
      <c r="I8" s="132">
        <f>ROUNDDOWN(原材料・副資材費[[#This Row],[助成対象経費
（税抜）
(A)×(B)]]*1.1,0)</f>
        <v>0</v>
      </c>
      <c r="J8" s="85"/>
      <c r="K8" s="128"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c r="R8" s="36"/>
      <c r="S8" s="36"/>
    </row>
    <row r="9" spans="1:26" ht="41.25" customHeight="1" x14ac:dyDescent="0.2">
      <c r="A9" s="183">
        <f t="shared" si="0"/>
        <v>3</v>
      </c>
      <c r="B9" s="54"/>
      <c r="C9" s="54"/>
      <c r="D9" s="54"/>
      <c r="E9" s="32"/>
      <c r="F9" s="8"/>
      <c r="G9" s="84"/>
      <c r="H9" s="132">
        <f>原材料・副資材費[[#This Row],[数量
(A)]]*原材料・副資材費[[#This Row],[単価
（税抜）
(B)]]</f>
        <v>0</v>
      </c>
      <c r="I9" s="132">
        <f>ROUNDDOWN(原材料・副資材費[[#This Row],[助成対象経費
（税抜）
(A)×(B)]]*1.1,0)</f>
        <v>0</v>
      </c>
      <c r="J9" s="85"/>
      <c r="K9" s="128"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c r="R9" s="36"/>
      <c r="S9" s="36"/>
    </row>
    <row r="10" spans="1:26" ht="41.25" customHeight="1" x14ac:dyDescent="0.2">
      <c r="A10" s="183">
        <f t="shared" si="0"/>
        <v>4</v>
      </c>
      <c r="B10" s="54"/>
      <c r="C10" s="54"/>
      <c r="D10" s="54"/>
      <c r="E10" s="32"/>
      <c r="F10" s="8"/>
      <c r="G10" s="84"/>
      <c r="H10" s="132">
        <f>原材料・副資材費[[#This Row],[数量
(A)]]*原材料・副資材費[[#This Row],[単価
（税抜）
(B)]]</f>
        <v>0</v>
      </c>
      <c r="I10" s="132">
        <f>ROUNDDOWN(原材料・副資材費[[#This Row],[助成対象経費
（税抜）
(A)×(B)]]*1.1,0)</f>
        <v>0</v>
      </c>
      <c r="J10" s="85"/>
      <c r="K10" s="128"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c r="R10" s="36"/>
      <c r="S10" s="36"/>
    </row>
    <row r="11" spans="1:26" ht="41.25" customHeight="1" x14ac:dyDescent="0.2">
      <c r="A11" s="183">
        <f t="shared" si="0"/>
        <v>5</v>
      </c>
      <c r="B11" s="54"/>
      <c r="C11" s="54"/>
      <c r="D11" s="54"/>
      <c r="E11" s="32"/>
      <c r="F11" s="8"/>
      <c r="G11" s="84"/>
      <c r="H11" s="132">
        <f>原材料・副資材費[[#This Row],[数量
(A)]]*原材料・副資材費[[#This Row],[単価
（税抜）
(B)]]</f>
        <v>0</v>
      </c>
      <c r="I11" s="132">
        <f>ROUNDDOWN(原材料・副資材費[[#This Row],[助成対象経費
（税抜）
(A)×(B)]]*1.1,0)</f>
        <v>0</v>
      </c>
      <c r="J11" s="85"/>
      <c r="K11" s="128"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c r="R11" s="36"/>
      <c r="S11" s="36"/>
    </row>
    <row r="12" spans="1:26" ht="41.25" customHeight="1" x14ac:dyDescent="0.2">
      <c r="A12" s="183">
        <f t="shared" si="0"/>
        <v>6</v>
      </c>
      <c r="B12" s="54"/>
      <c r="C12" s="54"/>
      <c r="D12" s="54"/>
      <c r="E12" s="32"/>
      <c r="F12" s="8"/>
      <c r="G12" s="84"/>
      <c r="H12" s="132">
        <f>原材料・副資材費[[#This Row],[数量
(A)]]*原材料・副資材費[[#This Row],[単価
（税抜）
(B)]]</f>
        <v>0</v>
      </c>
      <c r="I12" s="132">
        <f>ROUNDDOWN(原材料・副資材費[[#This Row],[助成対象経費
（税抜）
(A)×(B)]]*1.1,0)</f>
        <v>0</v>
      </c>
      <c r="J12" s="85"/>
      <c r="K12" s="128"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c r="R12" s="36"/>
      <c r="S12" s="36"/>
    </row>
    <row r="13" spans="1:26" ht="41.25" customHeight="1" x14ac:dyDescent="0.2">
      <c r="A13" s="183">
        <f t="shared" si="0"/>
        <v>7</v>
      </c>
      <c r="B13" s="54"/>
      <c r="C13" s="54"/>
      <c r="D13" s="54"/>
      <c r="E13" s="32"/>
      <c r="F13" s="8"/>
      <c r="G13" s="84"/>
      <c r="H13" s="132">
        <f>原材料・副資材費[[#This Row],[数量
(A)]]*原材料・副資材費[[#This Row],[単価
（税抜）
(B)]]</f>
        <v>0</v>
      </c>
      <c r="I13" s="132">
        <f>ROUNDDOWN(原材料・副資材費[[#This Row],[助成対象経費
（税抜）
(A)×(B)]]*1.1,0)</f>
        <v>0</v>
      </c>
      <c r="J13" s="85"/>
      <c r="K13" s="128"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c r="R13" s="36"/>
      <c r="S13" s="36"/>
    </row>
    <row r="14" spans="1:26" ht="41.25" customHeight="1" x14ac:dyDescent="0.2">
      <c r="A14" s="183">
        <f t="shared" si="0"/>
        <v>8</v>
      </c>
      <c r="B14" s="54"/>
      <c r="C14" s="54"/>
      <c r="D14" s="54"/>
      <c r="E14" s="32"/>
      <c r="F14" s="8"/>
      <c r="G14" s="84"/>
      <c r="H14" s="132">
        <f>原材料・副資材費[[#This Row],[数量
(A)]]*原材料・副資材費[[#This Row],[単価
（税抜）
(B)]]</f>
        <v>0</v>
      </c>
      <c r="I14" s="132">
        <f>ROUNDDOWN(原材料・副資材費[[#This Row],[助成対象経費
（税抜）
(A)×(B)]]*1.1,0)</f>
        <v>0</v>
      </c>
      <c r="J14" s="85"/>
      <c r="K14" s="128"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row>
    <row r="15" spans="1:26" ht="41.25" customHeight="1" x14ac:dyDescent="0.2">
      <c r="A15" s="183">
        <f t="shared" si="0"/>
        <v>9</v>
      </c>
      <c r="B15" s="54"/>
      <c r="C15" s="54"/>
      <c r="D15" s="54"/>
      <c r="E15" s="32"/>
      <c r="F15" s="8"/>
      <c r="G15" s="84"/>
      <c r="H15" s="132">
        <f>原材料・副資材費[[#This Row],[数量
(A)]]*原材料・副資材費[[#This Row],[単価
（税抜）
(B)]]</f>
        <v>0</v>
      </c>
      <c r="I15" s="132">
        <f>ROUNDDOWN(原材料・副資材費[[#This Row],[助成対象経費
（税抜）
(A)×(B)]]*1.1,0)</f>
        <v>0</v>
      </c>
      <c r="J15" s="85"/>
      <c r="K15" s="128"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row>
    <row r="16" spans="1:26" ht="41.25" customHeight="1" x14ac:dyDescent="0.2">
      <c r="A16" s="183">
        <f>ROW()-6</f>
        <v>10</v>
      </c>
      <c r="B16" s="54"/>
      <c r="C16" s="54"/>
      <c r="D16" s="54"/>
      <c r="E16" s="32"/>
      <c r="F16" s="8"/>
      <c r="G16" s="84"/>
      <c r="H16" s="132">
        <f>原材料・副資材費[[#This Row],[数量
(A)]]*原材料・副資材費[[#This Row],[単価
（税抜）
(B)]]</f>
        <v>0</v>
      </c>
      <c r="I16" s="132">
        <f>ROUNDDOWN(原材料・副資材費[[#This Row],[助成対象経費
（税抜）
(A)×(B)]]*1.1,0)</f>
        <v>0</v>
      </c>
      <c r="J16" s="85"/>
      <c r="K16" s="128"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row>
    <row r="17" spans="1:45" ht="41.25" customHeight="1" x14ac:dyDescent="0.2">
      <c r="A17" s="183">
        <f t="shared" si="0"/>
        <v>11</v>
      </c>
      <c r="B17" s="54"/>
      <c r="C17" s="54"/>
      <c r="D17" s="54"/>
      <c r="E17" s="32"/>
      <c r="F17" s="8"/>
      <c r="G17" s="84"/>
      <c r="H17" s="132">
        <f>原材料・副資材費[[#This Row],[数量
(A)]]*原材料・副資材費[[#This Row],[単価
（税抜）
(B)]]</f>
        <v>0</v>
      </c>
      <c r="I17" s="132">
        <f>ROUNDDOWN(原材料・副資材費[[#This Row],[助成対象経費
（税抜）
(A)×(B)]]*1.1,0)</f>
        <v>0</v>
      </c>
      <c r="J17" s="85"/>
      <c r="K17" s="128"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row>
    <row r="18" spans="1:45" ht="41.25" customHeight="1" x14ac:dyDescent="0.2">
      <c r="A18" s="183">
        <f t="shared" si="0"/>
        <v>12</v>
      </c>
      <c r="B18" s="54"/>
      <c r="C18" s="54"/>
      <c r="D18" s="54"/>
      <c r="E18" s="32"/>
      <c r="F18" s="8"/>
      <c r="G18" s="84"/>
      <c r="H18" s="132">
        <f>原材料・副資材費[[#This Row],[数量
(A)]]*原材料・副資材費[[#This Row],[単価
（税抜）
(B)]]</f>
        <v>0</v>
      </c>
      <c r="I18" s="132">
        <f>ROUNDDOWN(原材料・副資材費[[#This Row],[助成対象経費
（税抜）
(A)×(B)]]*1.1,0)</f>
        <v>0</v>
      </c>
      <c r="J18" s="85"/>
      <c r="K18" s="128"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row>
    <row r="19" spans="1:45" ht="41.25" customHeight="1" x14ac:dyDescent="0.2">
      <c r="A19" s="183">
        <f t="shared" si="0"/>
        <v>13</v>
      </c>
      <c r="B19" s="54"/>
      <c r="C19" s="54"/>
      <c r="D19" s="54"/>
      <c r="E19" s="32"/>
      <c r="F19" s="8"/>
      <c r="G19" s="84"/>
      <c r="H19" s="132">
        <f>原材料・副資材費[[#This Row],[数量
(A)]]*原材料・副資材費[[#This Row],[単価
（税抜）
(B)]]</f>
        <v>0</v>
      </c>
      <c r="I19" s="132">
        <f>ROUNDDOWN(原材料・副資材費[[#This Row],[助成対象経費
（税抜）
(A)×(B)]]*1.1,0)</f>
        <v>0</v>
      </c>
      <c r="J19" s="85"/>
      <c r="K19" s="128"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row>
    <row r="20" spans="1:45" ht="41.25" customHeight="1" x14ac:dyDescent="0.2">
      <c r="A20" s="183">
        <f t="shared" si="0"/>
        <v>14</v>
      </c>
      <c r="B20" s="54"/>
      <c r="C20" s="54"/>
      <c r="D20" s="54"/>
      <c r="E20" s="32"/>
      <c r="F20" s="8"/>
      <c r="G20" s="84"/>
      <c r="H20" s="132">
        <f>原材料・副資材費[[#This Row],[数量
(A)]]*原材料・副資材費[[#This Row],[単価
（税抜）
(B)]]</f>
        <v>0</v>
      </c>
      <c r="I20" s="132">
        <f>ROUNDDOWN(原材料・副資材費[[#This Row],[助成対象経費
（税抜）
(A)×(B)]]*1.1,0)</f>
        <v>0</v>
      </c>
      <c r="J20" s="85"/>
      <c r="K20" s="128"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row>
    <row r="21" spans="1:45" ht="41.25" customHeight="1" x14ac:dyDescent="0.2">
      <c r="A21" s="183">
        <f t="shared" si="0"/>
        <v>15</v>
      </c>
      <c r="B21" s="54"/>
      <c r="C21" s="55"/>
      <c r="D21" s="55"/>
      <c r="E21" s="32"/>
      <c r="F21" s="159"/>
      <c r="G21" s="84"/>
      <c r="H21" s="132">
        <f>原材料・副資材費[[#This Row],[数量
(A)]]*原材料・副資材費[[#This Row],[単価
（税抜）
(B)]]</f>
        <v>0</v>
      </c>
      <c r="I21" s="132">
        <f>ROUNDDOWN(原材料・副資材費[[#This Row],[助成対象経費
（税抜）
(A)×(B)]]*1.1,0)</f>
        <v>0</v>
      </c>
      <c r="J21" s="85"/>
      <c r="K21" s="129"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row>
    <row r="22" spans="1:45" ht="41.25" customHeight="1" x14ac:dyDescent="0.2">
      <c r="A22" s="183">
        <f t="shared" si="0"/>
        <v>16</v>
      </c>
      <c r="B22" s="54"/>
      <c r="C22" s="55"/>
      <c r="D22" s="55"/>
      <c r="E22" s="32"/>
      <c r="F22" s="159"/>
      <c r="G22" s="84"/>
      <c r="H22" s="132">
        <f>原材料・副資材費[[#This Row],[数量
(A)]]*原材料・副資材費[[#This Row],[単価
（税抜）
(B)]]</f>
        <v>0</v>
      </c>
      <c r="I22" s="132">
        <f>ROUNDDOWN(原材料・副資材費[[#This Row],[助成対象経費
（税抜）
(A)×(B)]]*1.1,0)</f>
        <v>0</v>
      </c>
      <c r="J22" s="85"/>
      <c r="K22" s="129"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row>
    <row r="23" spans="1:45" ht="41.25" customHeight="1" x14ac:dyDescent="0.2">
      <c r="A23" s="183">
        <f t="shared" si="0"/>
        <v>17</v>
      </c>
      <c r="B23" s="54"/>
      <c r="C23" s="54"/>
      <c r="D23" s="54"/>
      <c r="E23" s="32"/>
      <c r="F23" s="8"/>
      <c r="G23" s="84"/>
      <c r="H23" s="132">
        <f>原材料・副資材費[[#This Row],[数量
(A)]]*原材料・副資材費[[#This Row],[単価
（税抜）
(B)]]</f>
        <v>0</v>
      </c>
      <c r="I23" s="132">
        <f>ROUNDDOWN(原材料・副資材費[[#This Row],[助成対象経費
（税抜）
(A)×(B)]]*1.1,0)</f>
        <v>0</v>
      </c>
      <c r="J23" s="85"/>
      <c r="K23" s="128"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row>
    <row r="24" spans="1:45" ht="30" customHeight="1" x14ac:dyDescent="0.2">
      <c r="A24" s="160"/>
      <c r="B24" s="161"/>
      <c r="C24" s="161"/>
      <c r="D24" s="161"/>
      <c r="E24" s="162"/>
      <c r="F24" s="163"/>
      <c r="G24" s="164" t="s">
        <v>161</v>
      </c>
      <c r="H24" s="165">
        <f>SUBTOTAL(109,原材料・副資材費[助成対象経費
（税抜）
(A)×(B)])</f>
        <v>0</v>
      </c>
      <c r="I24" s="165">
        <f>SUBTOTAL(109,原材料・副資材費[助成事業に
要する経費
（税込）])</f>
        <v>0</v>
      </c>
      <c r="J24" s="166"/>
      <c r="K24" s="2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row>
    <row r="48" spans="12:17" x14ac:dyDescent="0.2">
      <c r="L48" s="22"/>
      <c r="M48" s="22"/>
      <c r="N48" s="22"/>
      <c r="O48" s="22"/>
      <c r="P48" s="22"/>
      <c r="Q48" s="22"/>
    </row>
  </sheetData>
  <sheetProtection sheet="1" objects="1" formatCells="0" formatRows="0" insertRows="0" deleteRows="0" selectLockedCells="1"/>
  <phoneticPr fontId="1"/>
  <conditionalFormatting sqref="F7:G23 J7:J23 B7:D23">
    <cfRule type="expression" dxfId="241" priority="2">
      <formula>AND(OR($B7&lt;&gt;"",$C7&lt;&gt;"",$D7&lt;&gt;"",$E7&lt;&gt;"",$F7&lt;&gt;"",$G7&lt;&gt;""),B7="")</formula>
    </cfRule>
  </conditionalFormatting>
  <conditionalFormatting sqref="E7:E23">
    <cfRule type="expression" dxfId="240" priority="1">
      <formula>AND(OR($B7&lt;&gt;"",$C7&lt;&gt;"",$D7&lt;&gt;"",$E7&lt;&gt;"",$F7&lt;&gt;"",$G7&lt;&gt;""),E7="")</formula>
    </cfRule>
  </conditionalFormatting>
  <dataValidations xWindow="684" yWindow="529" count="8">
    <dataValidation allowBlank="1" showInputMessage="1" showErrorMessage="1" prompt="（例）_x000a_・○○部に組込_x000a_・試験用_x000a_" sqref="D7:D23"/>
    <dataValidation allowBlank="1" showInputMessage="1" showErrorMessage="1" prompt="大きさ、材質、規格等を記入してください。" sqref="C7:C23"/>
    <dataValidation imeMode="disabled" allowBlank="1" showInputMessage="1" showErrorMessage="1" sqref="G7:G23"/>
    <dataValidation type="custom" allowBlank="1" showInputMessage="1" showErrorMessage="1" sqref="K7:K23">
      <formula1>ISERROR(FIND(CHAR(10),K7))</formula1>
    </dataValidation>
    <dataValidation allowBlank="1" showErrorMessage="1" prompt="_x000a_" sqref="B7:B23"/>
    <dataValidation type="custom" imeMode="disabled" allowBlank="1" showInputMessage="1" showErrorMessage="1" prompt="本助成事業に必要な最小限の数量を記入してください。" sqref="E7:E23">
      <formula1>ISERROR(FIND(CHAR(10),E7))</formula1>
    </dataValidation>
    <dataValidation allowBlank="1" showInputMessage="1" showErrorMessage="1" prompt="未定等不明確の場合は、 申請時点の候補先を記入してください。「未定、検討中」等の記入はできません。" sqref="J7:J23"/>
    <dataValidation allowBlank="1" showInputMessage="1" showErrorMessage="1" prompt="自動計算されます。" sqref="H7:I23"/>
  </dataValidations>
  <pageMargins left="0.59055118110236227" right="0.19685039370078741" top="0.39370078740157483" bottom="0.39370078740157483" header="0.19685039370078741" footer="0.19685039370078741"/>
  <pageSetup paperSize="9" scale="87" orientation="portrait" r:id="rId1"/>
  <headerFooter>
    <oddFooter>&amp;C&amp;10&amp;A</oddFooter>
  </headerFooter>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FF99CC"/>
    <pageSetUpPr fitToPage="1"/>
  </sheetPr>
  <dimension ref="A1:V24"/>
  <sheetViews>
    <sheetView view="pageBreakPreview" zoomScale="95" zoomScaleNormal="100" zoomScaleSheetLayoutView="95" workbookViewId="0">
      <selection activeCell="H7" sqref="H7"/>
    </sheetView>
  </sheetViews>
  <sheetFormatPr defaultColWidth="2.08984375" defaultRowHeight="15" customHeight="1" x14ac:dyDescent="0.2"/>
  <cols>
    <col min="1" max="1" width="6.08984375" style="5" customWidth="1"/>
    <col min="2" max="3" width="14.26953125" style="6" customWidth="1"/>
    <col min="4" max="6" width="5" style="6" customWidth="1"/>
    <col min="7" max="7" width="4.36328125" style="6" customWidth="1"/>
    <col min="8" max="8" width="10.6328125" style="6" customWidth="1"/>
    <col min="9" max="9" width="9.36328125" style="6" customWidth="1"/>
    <col min="10" max="10" width="9.6328125" style="6" customWidth="1"/>
    <col min="11" max="11" width="12.90625" style="6" customWidth="1"/>
    <col min="12" max="12" width="2.453125" style="10" customWidth="1"/>
    <col min="13" max="162" width="2.08984375" style="5" customWidth="1"/>
    <col min="163" max="16384" width="2.08984375" style="5"/>
  </cols>
  <sheetData>
    <row r="1" spans="1:22" s="126" customFormat="1" ht="15" customHeight="1" x14ac:dyDescent="0.2">
      <c r="A1" s="115"/>
      <c r="B1" s="124"/>
      <c r="C1" s="124"/>
      <c r="D1" s="124"/>
      <c r="E1" s="124"/>
      <c r="F1" s="124"/>
      <c r="G1" s="124"/>
      <c r="H1" s="124"/>
      <c r="I1" s="124"/>
      <c r="J1" s="185"/>
      <c r="K1" s="23" t="s">
        <v>480</v>
      </c>
      <c r="L1" s="131"/>
    </row>
    <row r="2" spans="1:22" ht="15" customHeight="1" x14ac:dyDescent="0.2">
      <c r="A2" s="17" t="s">
        <v>555</v>
      </c>
      <c r="B2" s="33"/>
      <c r="C2" s="33"/>
      <c r="D2" s="33"/>
      <c r="E2" s="33"/>
      <c r="F2" s="33"/>
      <c r="G2" s="33"/>
      <c r="H2" s="33"/>
      <c r="I2" s="33"/>
      <c r="J2" s="33"/>
      <c r="K2" s="33"/>
    </row>
    <row r="3" spans="1:22" ht="15" customHeight="1" x14ac:dyDescent="0.2">
      <c r="A3" s="19" t="s">
        <v>360</v>
      </c>
      <c r="B3" s="19"/>
      <c r="C3" s="19"/>
      <c r="D3" s="19"/>
      <c r="E3" s="19"/>
      <c r="F3" s="19"/>
      <c r="G3" s="19"/>
      <c r="H3" s="19"/>
      <c r="I3" s="19"/>
      <c r="J3" s="19"/>
      <c r="K3" s="19"/>
    </row>
    <row r="4" spans="1:22" ht="15" customHeight="1" x14ac:dyDescent="0.2">
      <c r="A4" s="19" t="s">
        <v>556</v>
      </c>
      <c r="B4" s="19"/>
      <c r="C4" s="19"/>
      <c r="D4" s="19"/>
      <c r="E4" s="19"/>
      <c r="F4" s="19"/>
      <c r="G4" s="19"/>
      <c r="H4" s="19"/>
      <c r="I4" s="19"/>
      <c r="J4" s="19"/>
      <c r="K4" s="19"/>
    </row>
    <row r="5" spans="1:22" ht="15" customHeight="1" x14ac:dyDescent="0.2">
      <c r="A5" s="19" t="s">
        <v>302</v>
      </c>
      <c r="B5" s="19"/>
      <c r="C5" s="19"/>
      <c r="D5" s="19"/>
      <c r="E5" s="19"/>
      <c r="F5" s="19"/>
      <c r="G5" s="19"/>
      <c r="H5" s="19"/>
      <c r="I5" s="19"/>
      <c r="J5" s="18"/>
      <c r="K5" s="11" t="s">
        <v>25</v>
      </c>
      <c r="L5" s="25"/>
    </row>
    <row r="6" spans="1:22" ht="60" customHeight="1" x14ac:dyDescent="0.2">
      <c r="A6" s="40" t="s">
        <v>189</v>
      </c>
      <c r="B6" s="158" t="s">
        <v>47</v>
      </c>
      <c r="C6" s="158" t="s">
        <v>48</v>
      </c>
      <c r="D6" s="158" t="s">
        <v>272</v>
      </c>
      <c r="E6" s="41" t="s">
        <v>354</v>
      </c>
      <c r="F6" s="41" t="s">
        <v>353</v>
      </c>
      <c r="G6" s="42" t="s">
        <v>64</v>
      </c>
      <c r="H6" s="158" t="s">
        <v>382</v>
      </c>
      <c r="I6" s="158" t="s">
        <v>355</v>
      </c>
      <c r="J6" s="158" t="s">
        <v>45</v>
      </c>
      <c r="K6" s="43" t="s">
        <v>284</v>
      </c>
      <c r="L6" s="81" t="s">
        <v>44</v>
      </c>
    </row>
    <row r="7" spans="1:22" ht="41.25" customHeight="1" x14ac:dyDescent="0.2">
      <c r="A7" s="184">
        <f t="shared" ref="A7:A23" si="0">ROW()-6</f>
        <v>1</v>
      </c>
      <c r="B7" s="54"/>
      <c r="C7" s="54"/>
      <c r="D7" s="44"/>
      <c r="E7" s="83"/>
      <c r="F7" s="62"/>
      <c r="G7" s="8"/>
      <c r="H7" s="62"/>
      <c r="I7" s="132">
        <f>機械装置・工具器具費10[[#This Row],[数量
(A)]]*機械装置・工具器具費10[[#This Row],[購入単価
又は
ﾘｰｽ･ﾚﾝﾀﾙ料
合計（税抜）
(B)]]</f>
        <v>0</v>
      </c>
      <c r="J7" s="132">
        <f>ROUNDDOWN(機械装置・工具器具費10[[#This Row],[助成対象
経費
（税抜）
(A)×(B）]]*1.1,0)</f>
        <v>0</v>
      </c>
      <c r="K7" s="60"/>
      <c r="L7" s="133" t="str">
        <f>IF(AND(機械装置・工具器具費10[[#This Row],[品　名]]="",機械装置・工具器具費10[[#This Row],[用　途]]="",機械装置・工具器具費10[[#This Row],[調達
方法]]="",機械装置・工具器具費10[[#This Row],[ﾘｰｽ・
ﾚﾝﾀﾙ
月数]]="",機械装置・工具器具費10[[#This Row],[数量
(A)]]="",機械装置・工具器具費10[[#This Row],[単位]]="",機械装置・工具器具費10[[#This Row],[購入単価
又は
ﾘｰｽ･ﾚﾝﾀﾙ料
合計（税抜）
(B)]]="",機械装置・工具器具費10[[#This Row],[購入先又は
ﾘｰｽ･ﾚﾝﾀﾙ先
事業者名]]=""),
    "",
    IF(AND(機械装置・工具器具費10[[#This Row],[品　名]]&lt;&gt;"",機械装置・工具器具費10[[#This Row],[用　途]]&lt;&gt;"",機械装置・工具器具費10[[#This Row],[調達
方法]]="購入",機械装置・工具器具費10[[#This Row],[ﾘｰｽ・
ﾚﾝﾀﾙ
月数]]="",機械装置・工具器具費10[[#This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途]]&lt;&gt;"",OR(機械装置・工具器具費10[[#This Row],[調達
方法]]="ﾘｰｽ",機械装置・工具器具費10[[#This Row],[調達
方法]]="ﾚﾝﾀﾙ"),機械装置・工具器具費10[[#This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途]]&lt;&gt;"",機械装置・工具器具費10[[#This Row],[調達
方法]]="購入",機械装置・工具器具費10[[#This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"←購入の場合は設置期間を記入しないでください。",
       "←全ての項目を記入してください。"))))</f>
        <v/>
      </c>
    </row>
    <row r="8" spans="1:22" ht="41.25" customHeight="1" x14ac:dyDescent="0.2">
      <c r="A8" s="184">
        <f t="shared" si="0"/>
        <v>2</v>
      </c>
      <c r="B8" s="54"/>
      <c r="C8" s="54"/>
      <c r="D8" s="44"/>
      <c r="E8" s="83"/>
      <c r="F8" s="62"/>
      <c r="G8" s="8"/>
      <c r="H8" s="62"/>
      <c r="I8" s="132">
        <f>機械装置・工具器具費10[[#This Row],[数量
(A)]]*機械装置・工具器具費10[[#This Row],[購入単価
又は
ﾘｰｽ･ﾚﾝﾀﾙ料
合計（税抜）
(B)]]</f>
        <v>0</v>
      </c>
      <c r="J8" s="132">
        <f>ROUNDDOWN(機械装置・工具器具費10[[#This Row],[助成対象
経費
（税抜）
(A)×(B）]]*1.1,0)</f>
        <v>0</v>
      </c>
      <c r="K8" s="60"/>
      <c r="L8" s="133" t="str">
        <f>IF(AND(機械装置・工具器具費10[[#This Row],[品　名]]="",機械装置・工具器具費10[[#This Row],[用　途]]="",機械装置・工具器具費10[[#This Row],[調達
方法]]="",機械装置・工具器具費10[[#This Row],[ﾘｰｽ・
ﾚﾝﾀﾙ
月数]]="",機械装置・工具器具費10[[#This Row],[数量
(A)]]="",機械装置・工具器具費10[[#This Row],[単位]]="",機械装置・工具器具費10[[#This Row],[購入単価
又は
ﾘｰｽ･ﾚﾝﾀﾙ料
合計（税抜）
(B)]]="",機械装置・工具器具費10[[#This Row],[購入先又は
ﾘｰｽ･ﾚﾝﾀﾙ先
事業者名]]=""),
    "",
    IF(AND(機械装置・工具器具費10[[#This Row],[品　名]]&lt;&gt;"",機械装置・工具器具費10[[#This Row],[用　途]]&lt;&gt;"",機械装置・工具器具費10[[#This Row],[調達
方法]]="購入",機械装置・工具器具費10[[#This Row],[ﾘｰｽ・
ﾚﾝﾀﾙ
月数]]="",機械装置・工具器具費10[[#This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途]]&lt;&gt;"",OR(機械装置・工具器具費10[[#This Row],[調達
方法]]="ﾘｰｽ",機械装置・工具器具費10[[#This Row],[調達
方法]]="ﾚﾝﾀﾙ"),機械装置・工具器具費10[[#This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途]]&lt;&gt;"",機械装置・工具器具費10[[#This Row],[調達
方法]]="購入",機械装置・工具器具費10[[#This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"←購入の場合は設置期間を記入しないでください。",
       "←全ての項目を記入してください。"))))</f>
        <v/>
      </c>
      <c r="M8" s="7"/>
      <c r="N8" s="7"/>
      <c r="O8" s="7"/>
      <c r="P8" s="7"/>
      <c r="Q8" s="7"/>
      <c r="R8" s="7"/>
      <c r="S8" s="7"/>
      <c r="T8" s="7"/>
      <c r="U8" s="7"/>
      <c r="V8" s="7"/>
    </row>
    <row r="9" spans="1:22" ht="41.25" customHeight="1" x14ac:dyDescent="0.2">
      <c r="A9" s="184">
        <f t="shared" si="0"/>
        <v>3</v>
      </c>
      <c r="B9" s="54"/>
      <c r="C9" s="54"/>
      <c r="D9" s="44"/>
      <c r="E9" s="83"/>
      <c r="F9" s="62"/>
      <c r="G9" s="8"/>
      <c r="H9" s="62"/>
      <c r="I9" s="132">
        <f>機械装置・工具器具費10[[#This Row],[数量
(A)]]*機械装置・工具器具費10[[#This Row],[購入単価
又は
ﾘｰｽ･ﾚﾝﾀﾙ料
合計（税抜）
(B)]]</f>
        <v>0</v>
      </c>
      <c r="J9" s="132">
        <f>ROUNDDOWN(機械装置・工具器具費10[[#This Row],[助成対象
経費
（税抜）
(A)×(B）]]*1.1,0)</f>
        <v>0</v>
      </c>
      <c r="K9" s="60"/>
      <c r="L9" s="133" t="str">
        <f>IF(AND(機械装置・工具器具費10[[#This Row],[品　名]]="",機械装置・工具器具費10[[#This Row],[用　途]]="",機械装置・工具器具費10[[#This Row],[調達
方法]]="",機械装置・工具器具費10[[#This Row],[ﾘｰｽ・
ﾚﾝﾀﾙ
月数]]="",機械装置・工具器具費10[[#This Row],[数量
(A)]]="",機械装置・工具器具費10[[#This Row],[単位]]="",機械装置・工具器具費10[[#This Row],[購入単価
又は
ﾘｰｽ･ﾚﾝﾀﾙ料
合計（税抜）
(B)]]="",機械装置・工具器具費10[[#This Row],[購入先又は
ﾘｰｽ･ﾚﾝﾀﾙ先
事業者名]]=""),
    "",
    IF(AND(機械装置・工具器具費10[[#This Row],[品　名]]&lt;&gt;"",機械装置・工具器具費10[[#This Row],[用　途]]&lt;&gt;"",機械装置・工具器具費10[[#This Row],[調達
方法]]="購入",機械装置・工具器具費10[[#This Row],[ﾘｰｽ・
ﾚﾝﾀﾙ
月数]]="",機械装置・工具器具費10[[#This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途]]&lt;&gt;"",OR(機械装置・工具器具費10[[#This Row],[調達
方法]]="ﾘｰｽ",機械装置・工具器具費10[[#This Row],[調達
方法]]="ﾚﾝﾀﾙ"),機械装置・工具器具費10[[#This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途]]&lt;&gt;"",機械装置・工具器具費10[[#This Row],[調達
方法]]="購入",機械装置・工具器具費10[[#This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"←購入の場合は設置期間を記入しないでください。",
       "←全ての項目を記入してください。"))))</f>
        <v/>
      </c>
      <c r="M9" s="7"/>
      <c r="N9" s="7"/>
      <c r="O9" s="7"/>
      <c r="P9" s="7"/>
      <c r="Q9" s="7"/>
      <c r="R9" s="7"/>
      <c r="S9" s="7"/>
      <c r="T9" s="7"/>
      <c r="U9" s="7"/>
      <c r="V9" s="7"/>
    </row>
    <row r="10" spans="1:22" ht="41.25" customHeight="1" x14ac:dyDescent="0.2">
      <c r="A10" s="184">
        <f t="shared" si="0"/>
        <v>4</v>
      </c>
      <c r="B10" s="54"/>
      <c r="C10" s="54"/>
      <c r="D10" s="44"/>
      <c r="E10" s="83"/>
      <c r="F10" s="62"/>
      <c r="G10" s="8"/>
      <c r="H10" s="62"/>
      <c r="I10" s="132">
        <f>機械装置・工具器具費10[[#This Row],[数量
(A)]]*機械装置・工具器具費10[[#This Row],[購入単価
又は
ﾘｰｽ･ﾚﾝﾀﾙ料
合計（税抜）
(B)]]</f>
        <v>0</v>
      </c>
      <c r="J10" s="132">
        <f>ROUNDDOWN(機械装置・工具器具費10[[#This Row],[助成対象
経費
（税抜）
(A)×(B）]]*1.1,0)</f>
        <v>0</v>
      </c>
      <c r="K10" s="60"/>
      <c r="L10" s="133" t="str">
        <f>IF(AND(機械装置・工具器具費10[[#This Row],[品　名]]="",機械装置・工具器具費10[[#This Row],[用　途]]="",機械装置・工具器具費10[[#This Row],[調達
方法]]="",機械装置・工具器具費10[[#This Row],[ﾘｰｽ・
ﾚﾝﾀﾙ
月数]]="",機械装置・工具器具費10[[#This Row],[数量
(A)]]="",機械装置・工具器具費10[[#This Row],[単位]]="",機械装置・工具器具費10[[#This Row],[購入単価
又は
ﾘｰｽ･ﾚﾝﾀﾙ料
合計（税抜）
(B)]]="",機械装置・工具器具費10[[#This Row],[購入先又は
ﾘｰｽ･ﾚﾝﾀﾙ先
事業者名]]=""),
    "",
    IF(AND(機械装置・工具器具費10[[#This Row],[品　名]]&lt;&gt;"",機械装置・工具器具費10[[#This Row],[用　途]]&lt;&gt;"",機械装置・工具器具費10[[#This Row],[調達
方法]]="購入",機械装置・工具器具費10[[#This Row],[ﾘｰｽ・
ﾚﾝﾀﾙ
月数]]="",機械装置・工具器具費10[[#This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途]]&lt;&gt;"",OR(機械装置・工具器具費10[[#This Row],[調達
方法]]="ﾘｰｽ",機械装置・工具器具費10[[#This Row],[調達
方法]]="ﾚﾝﾀﾙ"),機械装置・工具器具費10[[#This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途]]&lt;&gt;"",機械装置・工具器具費10[[#This Row],[調達
方法]]="購入",機械装置・工具器具費10[[#This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"←購入の場合は設置期間を記入しないでください。",
       "←全ての項目を記入してください。"))))</f>
        <v/>
      </c>
      <c r="M10" s="7"/>
      <c r="N10" s="7"/>
      <c r="O10" s="7"/>
      <c r="P10" s="7"/>
      <c r="Q10" s="7"/>
      <c r="R10" s="7"/>
      <c r="S10" s="7"/>
      <c r="T10" s="7"/>
      <c r="U10" s="7"/>
      <c r="V10" s="7"/>
    </row>
    <row r="11" spans="1:22" ht="41.25" customHeight="1" x14ac:dyDescent="0.2">
      <c r="A11" s="184">
        <f t="shared" si="0"/>
        <v>5</v>
      </c>
      <c r="B11" s="54"/>
      <c r="C11" s="54"/>
      <c r="D11" s="44"/>
      <c r="E11" s="83"/>
      <c r="F11" s="62"/>
      <c r="G11" s="8"/>
      <c r="H11" s="62"/>
      <c r="I11" s="132">
        <f>機械装置・工具器具費10[[#This Row],[数量
(A)]]*機械装置・工具器具費10[[#This Row],[購入単価
又は
ﾘｰｽ･ﾚﾝﾀﾙ料
合計（税抜）
(B)]]</f>
        <v>0</v>
      </c>
      <c r="J11" s="132">
        <f>ROUNDDOWN(機械装置・工具器具費10[[#This Row],[助成対象
経費
（税抜）
(A)×(B）]]*1.1,0)</f>
        <v>0</v>
      </c>
      <c r="K11" s="60"/>
      <c r="L11" s="133" t="str">
        <f>IF(AND(機械装置・工具器具費10[[#This Row],[品　名]]="",機械装置・工具器具費10[[#This Row],[用　途]]="",機械装置・工具器具費10[[#This Row],[調達
方法]]="",機械装置・工具器具費10[[#This Row],[ﾘｰｽ・
ﾚﾝﾀﾙ
月数]]="",機械装置・工具器具費10[[#This Row],[数量
(A)]]="",機械装置・工具器具費10[[#This Row],[単位]]="",機械装置・工具器具費10[[#This Row],[購入単価
又は
ﾘｰｽ･ﾚﾝﾀﾙ料
合計（税抜）
(B)]]="",機械装置・工具器具費10[[#This Row],[購入先又は
ﾘｰｽ･ﾚﾝﾀﾙ先
事業者名]]=""),
    "",
    IF(AND(機械装置・工具器具費10[[#This Row],[品　名]]&lt;&gt;"",機械装置・工具器具費10[[#This Row],[用　途]]&lt;&gt;"",機械装置・工具器具費10[[#This Row],[調達
方法]]="購入",機械装置・工具器具費10[[#This Row],[ﾘｰｽ・
ﾚﾝﾀﾙ
月数]]="",機械装置・工具器具費10[[#This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途]]&lt;&gt;"",OR(機械装置・工具器具費10[[#This Row],[調達
方法]]="ﾘｰｽ",機械装置・工具器具費10[[#This Row],[調達
方法]]="ﾚﾝﾀﾙ"),機械装置・工具器具費10[[#This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途]]&lt;&gt;"",機械装置・工具器具費10[[#This Row],[調達
方法]]="購入",機械装置・工具器具費10[[#This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"←購入の場合は設置期間を記入しないでください。",
       "←全ての項目を記入してください。"))))</f>
        <v/>
      </c>
      <c r="M11" s="7"/>
      <c r="N11" s="7"/>
      <c r="O11" s="7"/>
      <c r="P11" s="7"/>
      <c r="Q11" s="7"/>
      <c r="R11" s="7"/>
      <c r="S11" s="7"/>
      <c r="T11" s="7"/>
      <c r="U11" s="7"/>
      <c r="V11" s="7"/>
    </row>
    <row r="12" spans="1:22" ht="41.25" customHeight="1" x14ac:dyDescent="0.2">
      <c r="A12" s="184">
        <f t="shared" si="0"/>
        <v>6</v>
      </c>
      <c r="B12" s="54"/>
      <c r="C12" s="54"/>
      <c r="D12" s="44"/>
      <c r="E12" s="83"/>
      <c r="F12" s="62"/>
      <c r="G12" s="8"/>
      <c r="H12" s="62"/>
      <c r="I12" s="132">
        <f>機械装置・工具器具費10[[#This Row],[数量
(A)]]*機械装置・工具器具費10[[#This Row],[購入単価
又は
ﾘｰｽ･ﾚﾝﾀﾙ料
合計（税抜）
(B)]]</f>
        <v>0</v>
      </c>
      <c r="J12" s="132">
        <f>ROUNDDOWN(機械装置・工具器具費10[[#This Row],[助成対象
経費
（税抜）
(A)×(B）]]*1.1,0)</f>
        <v>0</v>
      </c>
      <c r="K12" s="60"/>
      <c r="L12" s="133" t="str">
        <f>IF(AND(機械装置・工具器具費10[[#This Row],[品　名]]="",機械装置・工具器具費10[[#This Row],[用　途]]="",機械装置・工具器具費10[[#This Row],[調達
方法]]="",機械装置・工具器具費10[[#This Row],[ﾘｰｽ・
ﾚﾝﾀﾙ
月数]]="",機械装置・工具器具費10[[#This Row],[数量
(A)]]="",機械装置・工具器具費10[[#This Row],[単位]]="",機械装置・工具器具費10[[#This Row],[購入単価
又は
ﾘｰｽ･ﾚﾝﾀﾙ料
合計（税抜）
(B)]]="",機械装置・工具器具費10[[#This Row],[購入先又は
ﾘｰｽ･ﾚﾝﾀﾙ先
事業者名]]=""),
    "",
    IF(AND(機械装置・工具器具費10[[#This Row],[品　名]]&lt;&gt;"",機械装置・工具器具費10[[#This Row],[用　途]]&lt;&gt;"",機械装置・工具器具費10[[#This Row],[調達
方法]]="購入",機械装置・工具器具費10[[#This Row],[ﾘｰｽ・
ﾚﾝﾀﾙ
月数]]="",機械装置・工具器具費10[[#This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途]]&lt;&gt;"",OR(機械装置・工具器具費10[[#This Row],[調達
方法]]="ﾘｰｽ",機械装置・工具器具費10[[#This Row],[調達
方法]]="ﾚﾝﾀﾙ"),機械装置・工具器具費10[[#This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途]]&lt;&gt;"",機械装置・工具器具費10[[#This Row],[調達
方法]]="購入",機械装置・工具器具費10[[#This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"←購入の場合は設置期間を記入しないでください。",
       "←全ての項目を記入してください。"))))</f>
        <v/>
      </c>
      <c r="M12" s="7"/>
      <c r="N12" s="7"/>
      <c r="O12" s="7"/>
      <c r="P12" s="7"/>
      <c r="Q12" s="7"/>
      <c r="R12" s="7"/>
      <c r="S12" s="7"/>
      <c r="T12" s="7"/>
      <c r="U12" s="7"/>
      <c r="V12" s="7"/>
    </row>
    <row r="13" spans="1:22" ht="41.25" customHeight="1" x14ac:dyDescent="0.2">
      <c r="A13" s="184">
        <f t="shared" si="0"/>
        <v>7</v>
      </c>
      <c r="B13" s="54"/>
      <c r="C13" s="54"/>
      <c r="D13" s="44"/>
      <c r="E13" s="83"/>
      <c r="F13" s="62"/>
      <c r="G13" s="8"/>
      <c r="H13" s="62"/>
      <c r="I13" s="132">
        <f>機械装置・工具器具費10[[#This Row],[数量
(A)]]*機械装置・工具器具費10[[#This Row],[購入単価
又は
ﾘｰｽ･ﾚﾝﾀﾙ料
合計（税抜）
(B)]]</f>
        <v>0</v>
      </c>
      <c r="J13" s="132">
        <f>ROUNDDOWN(機械装置・工具器具費10[[#This Row],[助成対象
経費
（税抜）
(A)×(B）]]*1.1,0)</f>
        <v>0</v>
      </c>
      <c r="K13" s="60"/>
      <c r="L13" s="133" t="str">
        <f>IF(AND(機械装置・工具器具費10[[#This Row],[品　名]]="",機械装置・工具器具費10[[#This Row],[用　途]]="",機械装置・工具器具費10[[#This Row],[調達
方法]]="",機械装置・工具器具費10[[#This Row],[ﾘｰｽ・
ﾚﾝﾀﾙ
月数]]="",機械装置・工具器具費10[[#This Row],[数量
(A)]]="",機械装置・工具器具費10[[#This Row],[単位]]="",機械装置・工具器具費10[[#This Row],[購入単価
又は
ﾘｰｽ･ﾚﾝﾀﾙ料
合計（税抜）
(B)]]="",機械装置・工具器具費10[[#This Row],[購入先又は
ﾘｰｽ･ﾚﾝﾀﾙ先
事業者名]]=""),
    "",
    IF(AND(機械装置・工具器具費10[[#This Row],[品　名]]&lt;&gt;"",機械装置・工具器具費10[[#This Row],[用　途]]&lt;&gt;"",機械装置・工具器具費10[[#This Row],[調達
方法]]="購入",機械装置・工具器具費10[[#This Row],[ﾘｰｽ・
ﾚﾝﾀﾙ
月数]]="",機械装置・工具器具費10[[#This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途]]&lt;&gt;"",OR(機械装置・工具器具費10[[#This Row],[調達
方法]]="ﾘｰｽ",機械装置・工具器具費10[[#This Row],[調達
方法]]="ﾚﾝﾀﾙ"),機械装置・工具器具費10[[#This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途]]&lt;&gt;"",機械装置・工具器具費10[[#This Row],[調達
方法]]="購入",機械装置・工具器具費10[[#This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"←購入の場合は設置期間を記入しないでください。",
       "←全ての項目を記入してください。"))))</f>
        <v/>
      </c>
      <c r="M13" s="7"/>
      <c r="N13" s="7"/>
      <c r="O13" s="7"/>
      <c r="P13" s="7"/>
      <c r="Q13" s="7"/>
      <c r="R13" s="7"/>
      <c r="S13" s="7"/>
      <c r="T13" s="7"/>
      <c r="U13" s="7"/>
      <c r="V13" s="7"/>
    </row>
    <row r="14" spans="1:22" ht="41.25" customHeight="1" x14ac:dyDescent="0.2">
      <c r="A14" s="184">
        <f t="shared" si="0"/>
        <v>8</v>
      </c>
      <c r="B14" s="54"/>
      <c r="C14" s="54"/>
      <c r="D14" s="44"/>
      <c r="E14" s="83"/>
      <c r="F14" s="62"/>
      <c r="G14" s="8"/>
      <c r="H14" s="62"/>
      <c r="I14" s="132">
        <f>機械装置・工具器具費10[[#This Row],[数量
(A)]]*機械装置・工具器具費10[[#This Row],[購入単価
又は
ﾘｰｽ･ﾚﾝﾀﾙ料
合計（税抜）
(B)]]</f>
        <v>0</v>
      </c>
      <c r="J14" s="132">
        <f>ROUNDDOWN(機械装置・工具器具費10[[#This Row],[助成対象
経費
（税抜）
(A)×(B）]]*1.1,0)</f>
        <v>0</v>
      </c>
      <c r="K14" s="60"/>
      <c r="L14" s="133" t="str">
        <f>IF(AND(機械装置・工具器具費10[[#This Row],[品　名]]="",機械装置・工具器具費10[[#This Row],[用　途]]="",機械装置・工具器具費10[[#This Row],[調達
方法]]="",機械装置・工具器具費10[[#This Row],[ﾘｰｽ・
ﾚﾝﾀﾙ
月数]]="",機械装置・工具器具費10[[#This Row],[数量
(A)]]="",機械装置・工具器具費10[[#This Row],[単位]]="",機械装置・工具器具費10[[#This Row],[購入単価
又は
ﾘｰｽ･ﾚﾝﾀﾙ料
合計（税抜）
(B)]]="",機械装置・工具器具費10[[#This Row],[購入先又は
ﾘｰｽ･ﾚﾝﾀﾙ先
事業者名]]=""),
    "",
    IF(AND(機械装置・工具器具費10[[#This Row],[品　名]]&lt;&gt;"",機械装置・工具器具費10[[#This Row],[用　途]]&lt;&gt;"",機械装置・工具器具費10[[#This Row],[調達
方法]]="購入",機械装置・工具器具費10[[#This Row],[ﾘｰｽ・
ﾚﾝﾀﾙ
月数]]="",機械装置・工具器具費10[[#This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途]]&lt;&gt;"",OR(機械装置・工具器具費10[[#This Row],[調達
方法]]="ﾘｰｽ",機械装置・工具器具費10[[#This Row],[調達
方法]]="ﾚﾝﾀﾙ"),機械装置・工具器具費10[[#This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途]]&lt;&gt;"",機械装置・工具器具費10[[#This Row],[調達
方法]]="購入",機械装置・工具器具費10[[#This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"←購入の場合は設置期間を記入しないでください。",
       "←全ての項目を記入してください。"))))</f>
        <v/>
      </c>
      <c r="M14" s="7"/>
      <c r="N14" s="7"/>
      <c r="O14" s="7"/>
      <c r="P14" s="7"/>
      <c r="Q14" s="7"/>
      <c r="R14" s="7"/>
      <c r="S14" s="7"/>
      <c r="T14" s="7"/>
      <c r="U14" s="7"/>
      <c r="V14" s="7"/>
    </row>
    <row r="15" spans="1:22" ht="41.25" customHeight="1" x14ac:dyDescent="0.2">
      <c r="A15" s="184">
        <f t="shared" si="0"/>
        <v>9</v>
      </c>
      <c r="B15" s="54"/>
      <c r="C15" s="54"/>
      <c r="D15" s="44"/>
      <c r="E15" s="83"/>
      <c r="F15" s="62"/>
      <c r="G15" s="8"/>
      <c r="H15" s="62"/>
      <c r="I15" s="132">
        <f>機械装置・工具器具費10[[#This Row],[数量
(A)]]*機械装置・工具器具費10[[#This Row],[購入単価
又は
ﾘｰｽ･ﾚﾝﾀﾙ料
合計（税抜）
(B)]]</f>
        <v>0</v>
      </c>
      <c r="J15" s="132">
        <f>ROUNDDOWN(機械装置・工具器具費10[[#This Row],[助成対象
経費
（税抜）
(A)×(B）]]*1.1,0)</f>
        <v>0</v>
      </c>
      <c r="K15" s="60"/>
      <c r="L15" s="133" t="str">
        <f>IF(AND(機械装置・工具器具費10[[#This Row],[品　名]]="",機械装置・工具器具費10[[#This Row],[用　途]]="",機械装置・工具器具費10[[#This Row],[調達
方法]]="",機械装置・工具器具費10[[#This Row],[ﾘｰｽ・
ﾚﾝﾀﾙ
月数]]="",機械装置・工具器具費10[[#This Row],[数量
(A)]]="",機械装置・工具器具費10[[#This Row],[単位]]="",機械装置・工具器具費10[[#This Row],[購入単価
又は
ﾘｰｽ･ﾚﾝﾀﾙ料
合計（税抜）
(B)]]="",機械装置・工具器具費10[[#This Row],[購入先又は
ﾘｰｽ･ﾚﾝﾀﾙ先
事業者名]]=""),
    "",
    IF(AND(機械装置・工具器具費10[[#This Row],[品　名]]&lt;&gt;"",機械装置・工具器具費10[[#This Row],[用　途]]&lt;&gt;"",機械装置・工具器具費10[[#This Row],[調達
方法]]="購入",機械装置・工具器具費10[[#This Row],[ﾘｰｽ・
ﾚﾝﾀﾙ
月数]]="",機械装置・工具器具費10[[#This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途]]&lt;&gt;"",OR(機械装置・工具器具費10[[#This Row],[調達
方法]]="ﾘｰｽ",機械装置・工具器具費10[[#This Row],[調達
方法]]="ﾚﾝﾀﾙ"),機械装置・工具器具費10[[#This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途]]&lt;&gt;"",機械装置・工具器具費10[[#This Row],[調達
方法]]="購入",機械装置・工具器具費10[[#This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"←購入の場合は設置期間を記入しないでください。",
       "←全ての項目を記入してください。"))))</f>
        <v/>
      </c>
      <c r="M15" s="7"/>
      <c r="N15" s="7"/>
      <c r="O15" s="7"/>
      <c r="P15" s="7"/>
      <c r="Q15" s="7"/>
      <c r="R15" s="7"/>
      <c r="S15" s="7"/>
      <c r="T15" s="7"/>
      <c r="U15" s="7"/>
      <c r="V15" s="7"/>
    </row>
    <row r="16" spans="1:22" ht="41.25" customHeight="1" x14ac:dyDescent="0.2">
      <c r="A16" s="184">
        <f t="shared" si="0"/>
        <v>10</v>
      </c>
      <c r="B16" s="54"/>
      <c r="C16" s="54"/>
      <c r="D16" s="44"/>
      <c r="E16" s="83"/>
      <c r="F16" s="62"/>
      <c r="G16" s="8"/>
      <c r="H16" s="62"/>
      <c r="I16" s="132">
        <f>機械装置・工具器具費10[[#This Row],[数量
(A)]]*機械装置・工具器具費10[[#This Row],[購入単価
又は
ﾘｰｽ･ﾚﾝﾀﾙ料
合計（税抜）
(B)]]</f>
        <v>0</v>
      </c>
      <c r="J16" s="132">
        <f>ROUNDDOWN(機械装置・工具器具費10[[#This Row],[助成対象
経費
（税抜）
(A)×(B）]]*1.1,0)</f>
        <v>0</v>
      </c>
      <c r="K16" s="60"/>
      <c r="L16" s="133" t="str">
        <f>IF(AND(機械装置・工具器具費10[[#This Row],[品　名]]="",機械装置・工具器具費10[[#This Row],[用　途]]="",機械装置・工具器具費10[[#This Row],[調達
方法]]="",機械装置・工具器具費10[[#This Row],[ﾘｰｽ・
ﾚﾝﾀﾙ
月数]]="",機械装置・工具器具費10[[#This Row],[数量
(A)]]="",機械装置・工具器具費10[[#This Row],[単位]]="",機械装置・工具器具費10[[#This Row],[購入単価
又は
ﾘｰｽ･ﾚﾝﾀﾙ料
合計（税抜）
(B)]]="",機械装置・工具器具費10[[#This Row],[購入先又は
ﾘｰｽ･ﾚﾝﾀﾙ先
事業者名]]=""),
    "",
    IF(AND(機械装置・工具器具費10[[#This Row],[品　名]]&lt;&gt;"",機械装置・工具器具費10[[#This Row],[用　途]]&lt;&gt;"",機械装置・工具器具費10[[#This Row],[調達
方法]]="購入",機械装置・工具器具費10[[#This Row],[ﾘｰｽ・
ﾚﾝﾀﾙ
月数]]="",機械装置・工具器具費10[[#This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途]]&lt;&gt;"",OR(機械装置・工具器具費10[[#This Row],[調達
方法]]="ﾘｰｽ",機械装置・工具器具費10[[#This Row],[調達
方法]]="ﾚﾝﾀﾙ"),機械装置・工具器具費10[[#This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途]]&lt;&gt;"",機械装置・工具器具費10[[#This Row],[調達
方法]]="購入",機械装置・工具器具費10[[#This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"←購入の場合は設置期間を記入しないでください。",
       "←全ての項目を記入してください。"))))</f>
        <v/>
      </c>
      <c r="M16" s="7"/>
      <c r="N16" s="7"/>
      <c r="O16" s="7"/>
      <c r="P16" s="7"/>
      <c r="Q16" s="7"/>
      <c r="R16" s="7"/>
      <c r="S16" s="7"/>
      <c r="T16" s="7"/>
      <c r="U16" s="7"/>
      <c r="V16" s="7"/>
    </row>
    <row r="17" spans="1:22" ht="41.25" customHeight="1" x14ac:dyDescent="0.2">
      <c r="A17" s="184">
        <f t="shared" si="0"/>
        <v>11</v>
      </c>
      <c r="B17" s="54"/>
      <c r="C17" s="54"/>
      <c r="D17" s="44"/>
      <c r="E17" s="83"/>
      <c r="F17" s="62"/>
      <c r="G17" s="8"/>
      <c r="H17" s="62"/>
      <c r="I17" s="132">
        <f>機械装置・工具器具費10[[#This Row],[数量
(A)]]*機械装置・工具器具費10[[#This Row],[購入単価
又は
ﾘｰｽ･ﾚﾝﾀﾙ料
合計（税抜）
(B)]]</f>
        <v>0</v>
      </c>
      <c r="J17" s="132">
        <f>ROUNDDOWN(機械装置・工具器具費10[[#This Row],[助成対象
経費
（税抜）
(A)×(B）]]*1.1,0)</f>
        <v>0</v>
      </c>
      <c r="K17" s="60"/>
      <c r="L17" s="133" t="str">
        <f>IF(AND(機械装置・工具器具費10[[#This Row],[品　名]]="",機械装置・工具器具費10[[#This Row],[用　途]]="",機械装置・工具器具費10[[#This Row],[調達
方法]]="",機械装置・工具器具費10[[#This Row],[ﾘｰｽ・
ﾚﾝﾀﾙ
月数]]="",機械装置・工具器具費10[[#This Row],[数量
(A)]]="",機械装置・工具器具費10[[#This Row],[単位]]="",機械装置・工具器具費10[[#This Row],[購入単価
又は
ﾘｰｽ･ﾚﾝﾀﾙ料
合計（税抜）
(B)]]="",機械装置・工具器具費10[[#This Row],[購入先又は
ﾘｰｽ･ﾚﾝﾀﾙ先
事業者名]]=""),
    "",
    IF(AND(機械装置・工具器具費10[[#This Row],[品　名]]&lt;&gt;"",機械装置・工具器具費10[[#This Row],[用　途]]&lt;&gt;"",機械装置・工具器具費10[[#This Row],[調達
方法]]="購入",機械装置・工具器具費10[[#This Row],[ﾘｰｽ・
ﾚﾝﾀﾙ
月数]]="",機械装置・工具器具費10[[#This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途]]&lt;&gt;"",OR(機械装置・工具器具費10[[#This Row],[調達
方法]]="ﾘｰｽ",機械装置・工具器具費10[[#This Row],[調達
方法]]="ﾚﾝﾀﾙ"),機械装置・工具器具費10[[#This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途]]&lt;&gt;"",機械装置・工具器具費10[[#This Row],[調達
方法]]="購入",機械装置・工具器具費10[[#This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"←購入の場合は設置期間を記入しないでください。",
       "←全ての項目を記入してください。"))))</f>
        <v/>
      </c>
      <c r="M17" s="7"/>
      <c r="N17" s="7"/>
      <c r="O17" s="7"/>
      <c r="P17" s="7"/>
      <c r="Q17" s="7"/>
      <c r="R17" s="7"/>
      <c r="S17" s="7"/>
      <c r="T17" s="7"/>
      <c r="U17" s="7"/>
      <c r="V17" s="7"/>
    </row>
    <row r="18" spans="1:22" ht="41.25" customHeight="1" x14ac:dyDescent="0.2">
      <c r="A18" s="184">
        <f t="shared" si="0"/>
        <v>12</v>
      </c>
      <c r="B18" s="54"/>
      <c r="C18" s="54"/>
      <c r="D18" s="44"/>
      <c r="E18" s="83"/>
      <c r="F18" s="62"/>
      <c r="G18" s="8"/>
      <c r="H18" s="62"/>
      <c r="I18" s="132">
        <f>機械装置・工具器具費10[[#This Row],[数量
(A)]]*機械装置・工具器具費10[[#This Row],[購入単価
又は
ﾘｰｽ･ﾚﾝﾀﾙ料
合計（税抜）
(B)]]</f>
        <v>0</v>
      </c>
      <c r="J18" s="132">
        <f>ROUNDDOWN(機械装置・工具器具費10[[#This Row],[助成対象
経費
（税抜）
(A)×(B）]]*1.1,0)</f>
        <v>0</v>
      </c>
      <c r="K18" s="60"/>
      <c r="L18" s="133" t="str">
        <f>IF(AND(機械装置・工具器具費10[[#This Row],[品　名]]="",機械装置・工具器具費10[[#This Row],[用　途]]="",機械装置・工具器具費10[[#This Row],[調達
方法]]="",機械装置・工具器具費10[[#This Row],[ﾘｰｽ・
ﾚﾝﾀﾙ
月数]]="",機械装置・工具器具費10[[#This Row],[数量
(A)]]="",機械装置・工具器具費10[[#This Row],[単位]]="",機械装置・工具器具費10[[#This Row],[購入単価
又は
ﾘｰｽ･ﾚﾝﾀﾙ料
合計（税抜）
(B)]]="",機械装置・工具器具費10[[#This Row],[購入先又は
ﾘｰｽ･ﾚﾝﾀﾙ先
事業者名]]=""),
    "",
    IF(AND(機械装置・工具器具費10[[#This Row],[品　名]]&lt;&gt;"",機械装置・工具器具費10[[#This Row],[用　途]]&lt;&gt;"",機械装置・工具器具費10[[#This Row],[調達
方法]]="購入",機械装置・工具器具費10[[#This Row],[ﾘｰｽ・
ﾚﾝﾀﾙ
月数]]="",機械装置・工具器具費10[[#This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途]]&lt;&gt;"",OR(機械装置・工具器具費10[[#This Row],[調達
方法]]="ﾘｰｽ",機械装置・工具器具費10[[#This Row],[調達
方法]]="ﾚﾝﾀﾙ"),機械装置・工具器具費10[[#This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途]]&lt;&gt;"",機械装置・工具器具費10[[#This Row],[調達
方法]]="購入",機械装置・工具器具費10[[#This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"←購入の場合は設置期間を記入しないでください。",
       "←全ての項目を記入してください。"))))</f>
        <v/>
      </c>
      <c r="M18" s="7"/>
      <c r="N18" s="7"/>
      <c r="O18" s="7"/>
      <c r="P18" s="7"/>
      <c r="Q18" s="7"/>
      <c r="R18" s="7"/>
      <c r="S18" s="7"/>
      <c r="T18" s="7"/>
      <c r="U18" s="7"/>
      <c r="V18" s="7"/>
    </row>
    <row r="19" spans="1:22" ht="41.25" customHeight="1" x14ac:dyDescent="0.2">
      <c r="A19" s="184">
        <f t="shared" si="0"/>
        <v>13</v>
      </c>
      <c r="B19" s="54"/>
      <c r="C19" s="54"/>
      <c r="D19" s="44"/>
      <c r="E19" s="83"/>
      <c r="F19" s="62"/>
      <c r="G19" s="8"/>
      <c r="H19" s="62"/>
      <c r="I19" s="132">
        <f>機械装置・工具器具費10[[#This Row],[数量
(A)]]*機械装置・工具器具費10[[#This Row],[購入単価
又は
ﾘｰｽ･ﾚﾝﾀﾙ料
合計（税抜）
(B)]]</f>
        <v>0</v>
      </c>
      <c r="J19" s="132">
        <f>ROUNDDOWN(機械装置・工具器具費10[[#This Row],[助成対象
経費
（税抜）
(A)×(B）]]*1.1,0)</f>
        <v>0</v>
      </c>
      <c r="K19" s="60"/>
      <c r="L19" s="133" t="str">
        <f>IF(AND(機械装置・工具器具費10[[#This Row],[品　名]]="",機械装置・工具器具費10[[#This Row],[用　途]]="",機械装置・工具器具費10[[#This Row],[調達
方法]]="",機械装置・工具器具費10[[#This Row],[ﾘｰｽ・
ﾚﾝﾀﾙ
月数]]="",機械装置・工具器具費10[[#This Row],[数量
(A)]]="",機械装置・工具器具費10[[#This Row],[単位]]="",機械装置・工具器具費10[[#This Row],[購入単価
又は
ﾘｰｽ･ﾚﾝﾀﾙ料
合計（税抜）
(B)]]="",機械装置・工具器具費10[[#This Row],[購入先又は
ﾘｰｽ･ﾚﾝﾀﾙ先
事業者名]]=""),
    "",
    IF(AND(機械装置・工具器具費10[[#This Row],[品　名]]&lt;&gt;"",機械装置・工具器具費10[[#This Row],[用　途]]&lt;&gt;"",機械装置・工具器具費10[[#This Row],[調達
方法]]="購入",機械装置・工具器具費10[[#This Row],[ﾘｰｽ・
ﾚﾝﾀﾙ
月数]]="",機械装置・工具器具費10[[#This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途]]&lt;&gt;"",OR(機械装置・工具器具費10[[#This Row],[調達
方法]]="ﾘｰｽ",機械装置・工具器具費10[[#This Row],[調達
方法]]="ﾚﾝﾀﾙ"),機械装置・工具器具費10[[#This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途]]&lt;&gt;"",機械装置・工具器具費10[[#This Row],[調達
方法]]="購入",機械装置・工具器具費10[[#This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"←購入の場合は設置期間を記入しないでください。",
       "←全ての項目を記入してください。"))))</f>
        <v/>
      </c>
      <c r="M19" s="7"/>
      <c r="N19" s="7"/>
      <c r="O19" s="7"/>
      <c r="P19" s="7"/>
      <c r="Q19" s="7"/>
      <c r="R19" s="7"/>
      <c r="S19" s="7"/>
      <c r="T19" s="7"/>
      <c r="U19" s="7"/>
      <c r="V19" s="7"/>
    </row>
    <row r="20" spans="1:22" ht="41.25" customHeight="1" x14ac:dyDescent="0.2">
      <c r="A20" s="184">
        <f t="shared" si="0"/>
        <v>14</v>
      </c>
      <c r="B20" s="54"/>
      <c r="C20" s="54"/>
      <c r="D20" s="44"/>
      <c r="E20" s="83"/>
      <c r="F20" s="62"/>
      <c r="G20" s="8"/>
      <c r="H20" s="62"/>
      <c r="I20" s="132">
        <f>機械装置・工具器具費10[[#This Row],[数量
(A)]]*機械装置・工具器具費10[[#This Row],[購入単価
又は
ﾘｰｽ･ﾚﾝﾀﾙ料
合計（税抜）
(B)]]</f>
        <v>0</v>
      </c>
      <c r="J20" s="132">
        <f>ROUNDDOWN(機械装置・工具器具費10[[#This Row],[助成対象
経費
（税抜）
(A)×(B）]]*1.1,0)</f>
        <v>0</v>
      </c>
      <c r="K20" s="60"/>
      <c r="L20" s="133" t="str">
        <f>IF(AND(機械装置・工具器具費10[[#This Row],[品　名]]="",機械装置・工具器具費10[[#This Row],[用　途]]="",機械装置・工具器具費10[[#This Row],[調達
方法]]="",機械装置・工具器具費10[[#This Row],[ﾘｰｽ・
ﾚﾝﾀﾙ
月数]]="",機械装置・工具器具費10[[#This Row],[数量
(A)]]="",機械装置・工具器具費10[[#This Row],[単位]]="",機械装置・工具器具費10[[#This Row],[購入単価
又は
ﾘｰｽ･ﾚﾝﾀﾙ料
合計（税抜）
(B)]]="",機械装置・工具器具費10[[#This Row],[購入先又は
ﾘｰｽ･ﾚﾝﾀﾙ先
事業者名]]=""),
    "",
    IF(AND(機械装置・工具器具費10[[#This Row],[品　名]]&lt;&gt;"",機械装置・工具器具費10[[#This Row],[用　途]]&lt;&gt;"",機械装置・工具器具費10[[#This Row],[調達
方法]]="購入",機械装置・工具器具費10[[#This Row],[ﾘｰｽ・
ﾚﾝﾀﾙ
月数]]="",機械装置・工具器具費10[[#This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途]]&lt;&gt;"",OR(機械装置・工具器具費10[[#This Row],[調達
方法]]="ﾘｰｽ",機械装置・工具器具費10[[#This Row],[調達
方法]]="ﾚﾝﾀﾙ"),機械装置・工具器具費10[[#This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途]]&lt;&gt;"",機械装置・工具器具費10[[#This Row],[調達
方法]]="購入",機械装置・工具器具費10[[#This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"←購入の場合は設置期間を記入しないでください。",
       "←全ての項目を記入してください。"))))</f>
        <v/>
      </c>
      <c r="M20" s="7"/>
      <c r="N20" s="7"/>
      <c r="O20" s="7"/>
      <c r="P20" s="7"/>
      <c r="Q20" s="7"/>
      <c r="R20" s="7"/>
      <c r="S20" s="7"/>
      <c r="T20" s="7"/>
      <c r="U20" s="7"/>
      <c r="V20" s="7"/>
    </row>
    <row r="21" spans="1:22" ht="41.25" customHeight="1" x14ac:dyDescent="0.2">
      <c r="A21" s="184">
        <f t="shared" si="0"/>
        <v>15</v>
      </c>
      <c r="B21" s="55"/>
      <c r="C21" s="55"/>
      <c r="D21" s="168"/>
      <c r="E21" s="83"/>
      <c r="F21" s="62"/>
      <c r="G21" s="159"/>
      <c r="H21" s="62"/>
      <c r="I21" s="132">
        <f>機械装置・工具器具費10[[#This Row],[数量
(A)]]*機械装置・工具器具費10[[#This Row],[購入単価
又は
ﾘｰｽ･ﾚﾝﾀﾙ料
合計（税抜）
(B)]]</f>
        <v>0</v>
      </c>
      <c r="J21" s="132">
        <f>ROUNDDOWN(機械装置・工具器具費10[[#This Row],[助成対象
経費
（税抜）
(A)×(B）]]*1.1,0)</f>
        <v>0</v>
      </c>
      <c r="K21" s="61"/>
      <c r="L21" s="134" t="str">
        <f>IF(AND(機械装置・工具器具費10[[#This Row],[品　名]]="",機械装置・工具器具費10[[#This Row],[用　途]]="",機械装置・工具器具費10[[#This Row],[調達
方法]]="",機械装置・工具器具費10[[#This Row],[ﾘｰｽ・
ﾚﾝﾀﾙ
月数]]="",機械装置・工具器具費10[[#This Row],[数量
(A)]]="",機械装置・工具器具費10[[#This Row],[単位]]="",機械装置・工具器具費10[[#This Row],[購入単価
又は
ﾘｰｽ･ﾚﾝﾀﾙ料
合計（税抜）
(B)]]="",機械装置・工具器具費10[[#This Row],[購入先又は
ﾘｰｽ･ﾚﾝﾀﾙ先
事業者名]]=""),
    "",
    IF(AND(機械装置・工具器具費10[[#This Row],[品　名]]&lt;&gt;"",機械装置・工具器具費10[[#This Row],[用　途]]&lt;&gt;"",機械装置・工具器具費10[[#This Row],[調達
方法]]="購入",機械装置・工具器具費10[[#This Row],[ﾘｰｽ・
ﾚﾝﾀﾙ
月数]]="",機械装置・工具器具費10[[#This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途]]&lt;&gt;"",OR(機械装置・工具器具費10[[#This Row],[調達
方法]]="ﾘｰｽ",機械装置・工具器具費10[[#This Row],[調達
方法]]="ﾚﾝﾀﾙ"),機械装置・工具器具費10[[#This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途]]&lt;&gt;"",機械装置・工具器具費10[[#This Row],[調達
方法]]="購入",機械装置・工具器具費10[[#This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"←購入の場合は設置期間を記入しないでください。",
       "←全ての項目を記入してください。"))))</f>
        <v/>
      </c>
      <c r="M21" s="7"/>
      <c r="N21" s="7"/>
      <c r="O21" s="7"/>
      <c r="P21" s="7"/>
      <c r="Q21" s="7"/>
      <c r="R21" s="7"/>
      <c r="S21" s="7"/>
      <c r="T21" s="7"/>
      <c r="U21" s="7"/>
      <c r="V21" s="7"/>
    </row>
    <row r="22" spans="1:22" ht="41.25" customHeight="1" x14ac:dyDescent="0.2">
      <c r="A22" s="184">
        <f t="shared" si="0"/>
        <v>16</v>
      </c>
      <c r="B22" s="55"/>
      <c r="C22" s="55"/>
      <c r="D22" s="168"/>
      <c r="E22" s="83"/>
      <c r="F22" s="62"/>
      <c r="G22" s="159"/>
      <c r="H22" s="62"/>
      <c r="I22" s="132">
        <f>機械装置・工具器具費10[[#This Row],[数量
(A)]]*機械装置・工具器具費10[[#This Row],[購入単価
又は
ﾘｰｽ･ﾚﾝﾀﾙ料
合計（税抜）
(B)]]</f>
        <v>0</v>
      </c>
      <c r="J22" s="132">
        <f>ROUNDDOWN(機械装置・工具器具費10[[#This Row],[助成対象
経費
（税抜）
(A)×(B）]]*1.1,0)</f>
        <v>0</v>
      </c>
      <c r="K22" s="61"/>
      <c r="L22" s="134" t="str">
        <f>IF(AND(機械装置・工具器具費10[[#This Row],[品　名]]="",機械装置・工具器具費10[[#This Row],[用　途]]="",機械装置・工具器具費10[[#This Row],[調達
方法]]="",機械装置・工具器具費10[[#This Row],[ﾘｰｽ・
ﾚﾝﾀﾙ
月数]]="",機械装置・工具器具費10[[#This Row],[数量
(A)]]="",機械装置・工具器具費10[[#This Row],[単位]]="",機械装置・工具器具費10[[#This Row],[購入単価
又は
ﾘｰｽ･ﾚﾝﾀﾙ料
合計（税抜）
(B)]]="",機械装置・工具器具費10[[#This Row],[購入先又は
ﾘｰｽ･ﾚﾝﾀﾙ先
事業者名]]=""),
    "",
    IF(AND(機械装置・工具器具費10[[#This Row],[品　名]]&lt;&gt;"",機械装置・工具器具費10[[#This Row],[用　途]]&lt;&gt;"",機械装置・工具器具費10[[#This Row],[調達
方法]]="購入",機械装置・工具器具費10[[#This Row],[ﾘｰｽ・
ﾚﾝﾀﾙ
月数]]="",機械装置・工具器具費10[[#This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途]]&lt;&gt;"",OR(機械装置・工具器具費10[[#This Row],[調達
方法]]="ﾘｰｽ",機械装置・工具器具費10[[#This Row],[調達
方法]]="ﾚﾝﾀﾙ"),機械装置・工具器具費10[[#This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途]]&lt;&gt;"",機械装置・工具器具費10[[#This Row],[調達
方法]]="購入",機械装置・工具器具費10[[#This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"←購入の場合は設置期間を記入しないでください。",
       "←全ての項目を記入してください。"))))</f>
        <v/>
      </c>
      <c r="M22" s="7"/>
      <c r="N22" s="7"/>
      <c r="O22" s="7"/>
      <c r="P22" s="7"/>
      <c r="Q22" s="7"/>
      <c r="R22" s="7"/>
      <c r="S22" s="7"/>
      <c r="T22" s="7"/>
      <c r="U22" s="7"/>
      <c r="V22" s="7"/>
    </row>
    <row r="23" spans="1:22" ht="41.25" customHeight="1" x14ac:dyDescent="0.2">
      <c r="A23" s="184">
        <f t="shared" si="0"/>
        <v>17</v>
      </c>
      <c r="B23" s="54"/>
      <c r="C23" s="54"/>
      <c r="D23" s="44"/>
      <c r="E23" s="83"/>
      <c r="F23" s="62"/>
      <c r="G23" s="8"/>
      <c r="H23" s="62"/>
      <c r="I23" s="132">
        <f>機械装置・工具器具費10[[#This Row],[数量
(A)]]*機械装置・工具器具費10[[#This Row],[購入単価
又は
ﾘｰｽ･ﾚﾝﾀﾙ料
合計（税抜）
(B)]]</f>
        <v>0</v>
      </c>
      <c r="J23" s="132">
        <f>ROUNDDOWN(機械装置・工具器具費10[[#This Row],[助成対象
経費
（税抜）
(A)×(B）]]*1.1,0)</f>
        <v>0</v>
      </c>
      <c r="K23" s="60"/>
      <c r="L23" s="133" t="str">
        <f>IF(AND(機械装置・工具器具費10[[#This Row],[品　名]]="",機械装置・工具器具費10[[#This Row],[用　途]]="",機械装置・工具器具費10[[#This Row],[調達
方法]]="",機械装置・工具器具費10[[#This Row],[ﾘｰｽ・
ﾚﾝﾀﾙ
月数]]="",機械装置・工具器具費10[[#This Row],[数量
(A)]]="",機械装置・工具器具費10[[#This Row],[単位]]="",機械装置・工具器具費10[[#This Row],[購入単価
又は
ﾘｰｽ･ﾚﾝﾀﾙ料
合計（税抜）
(B)]]="",機械装置・工具器具費10[[#This Row],[購入先又は
ﾘｰｽ･ﾚﾝﾀﾙ先
事業者名]]=""),
    "",
    IF(AND(機械装置・工具器具費10[[#This Row],[品　名]]&lt;&gt;"",機械装置・工具器具費10[[#This Row],[用　途]]&lt;&gt;"",機械装置・工具器具費10[[#This Row],[調達
方法]]="購入",機械装置・工具器具費10[[#This Row],[ﾘｰｽ・
ﾚﾝﾀﾙ
月数]]="",機械装置・工具器具費10[[#This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途]]&lt;&gt;"",OR(機械装置・工具器具費10[[#This Row],[調達
方法]]="ﾘｰｽ",機械装置・工具器具費10[[#This Row],[調達
方法]]="ﾚﾝﾀﾙ"),機械装置・工具器具費10[[#This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途]]&lt;&gt;"",機械装置・工具器具費10[[#This Row],[調達
方法]]="購入",機械装置・工具器具費10[[#This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"←購入の場合は設置期間を記入しないでください。",
       "←全ての項目を記入してください。"))))</f>
        <v/>
      </c>
      <c r="M23" s="7"/>
      <c r="N23" s="7"/>
      <c r="O23" s="7"/>
      <c r="P23" s="7"/>
      <c r="Q23" s="7"/>
      <c r="R23" s="7"/>
      <c r="S23" s="7"/>
      <c r="T23" s="7"/>
      <c r="U23" s="7"/>
      <c r="V23" s="7"/>
    </row>
    <row r="24" spans="1:22" ht="30" customHeight="1" x14ac:dyDescent="0.2">
      <c r="A24" s="169"/>
      <c r="B24" s="170"/>
      <c r="C24" s="170"/>
      <c r="D24" s="170"/>
      <c r="E24" s="170"/>
      <c r="F24" s="170"/>
      <c r="G24" s="171"/>
      <c r="H24" s="79" t="s">
        <v>162</v>
      </c>
      <c r="I24" s="172">
        <f>SUBTOTAL(109,機械装置・工具器具費10[助成対象
経費
（税抜）
(A)×(B）])</f>
        <v>0</v>
      </c>
      <c r="J24" s="172">
        <f>SUBTOTAL(109,機械装置・工具器具費10[助成事業に
要する経費
（税込）])</f>
        <v>0</v>
      </c>
      <c r="K24" s="173"/>
      <c r="L24" s="82"/>
      <c r="M24" s="7"/>
      <c r="N24" s="7"/>
      <c r="O24" s="7"/>
      <c r="P24" s="7"/>
      <c r="Q24" s="7"/>
      <c r="R24" s="7"/>
      <c r="S24" s="7"/>
      <c r="T24" s="7"/>
      <c r="U24" s="7"/>
      <c r="V24" s="7"/>
    </row>
  </sheetData>
  <sheetProtection sheet="1" objects="1" formatCells="0" formatRows="0" insertRows="0" deleteRows="0" selectLockedCells="1"/>
  <dataConsolidate/>
  <phoneticPr fontId="1"/>
  <conditionalFormatting sqref="K7:K23 B7:D23 F7:H23">
    <cfRule type="expression" dxfId="214" priority="16">
      <formula>AND(OR($B7&lt;&gt;"",$C7&lt;&gt;"",$D7&lt;&gt;"",$F7&lt;&gt;"",$G7&lt;&gt;"",$H7&lt;&gt;""),B7="")</formula>
    </cfRule>
  </conditionalFormatting>
  <conditionalFormatting sqref="E7:E23">
    <cfRule type="expression" dxfId="213" priority="1">
      <formula>$D7="購入"</formula>
    </cfRule>
  </conditionalFormatting>
  <conditionalFormatting sqref="E7:E23">
    <cfRule type="expression" dxfId="212" priority="2">
      <formula>AND(OR($B7&lt;&gt;"",$C7&lt;&gt;"",$D7&lt;&gt;"",$E7&lt;&gt;"",$F7&lt;&gt;"",$G7&lt;&gt;"",$H7&lt;&gt;""),E7="")</formula>
    </cfRule>
  </conditionalFormatting>
  <dataValidations xWindow="83" yWindow="487" count="9">
    <dataValidation type="custom" allowBlank="1" showInputMessage="1" showErrorMessage="1" sqref="L7:L23">
      <formula1>ISERROR(FIND(CHAR(10),L7))</formula1>
    </dataValidation>
    <dataValidation allowBlank="1" showInputMessage="1" showErrorMessage="1" prompt="生産・量産用の機械装置等に係る経費は計上できません。" sqref="B7:B23"/>
    <dataValidation imeMode="halfAlpha" allowBlank="1" showInputMessage="1" showErrorMessage="1" prompt="本助成事業に必要な最小限の数量を記入してください。" sqref="F7:F23"/>
    <dataValidation type="list" allowBlank="1" showInputMessage="1" showErrorMessage="1" sqref="D7:D23">
      <formula1>"購入,ﾘｰｽ,ﾚﾝﾀﾙ"</formula1>
    </dataValidation>
    <dataValidation allowBlank="1" showInputMessage="1" showErrorMessage="1" prompt="（例）_x000a_○○加工_x000a_" sqref="C7:C23"/>
    <dataValidation allowBlank="1" showInputMessage="1" showErrorMessage="1" prompt="未定等不明確の場合は、 申請時点の候補先を記入してください。「未定、検討中」等の記入はできません。" sqref="K7:K23"/>
    <dataValidation type="whole" imeMode="disabled" allowBlank="1" showInputMessage="1" showErrorMessage="1" prompt="調達方法が「購入」の場合は記入不要です。_x000a_リース・レンタル月数（数字）のみ記入してください。_x000a_（例）リース・レンタル月数１年３ヶ月（15ヶ月）の場合→「15」" sqref="E7:E23">
      <formula1>1</formula1>
      <formula2>21</formula2>
    </dataValidation>
    <dataValidation allowBlank="1" showInputMessage="1" showErrorMessage="1" prompt="自動計算されます。" sqref="I7:J23"/>
    <dataValidation imeMode="disabled" allowBlank="1" showInputMessage="1" showErrorMessage="1" prompt="１件あたりの単価が税抜100万円以上の購入品の場合は、購入計画書を記入してください。_x000a_※併せて原則２者以上の見積書を提出してください。" sqref="H7:H23"/>
  </dataValidations>
  <pageMargins left="0.59055118110236227" right="0.19685039370078741" top="0.39370078740157483" bottom="0.39370078740157483" header="0.19685039370078741" footer="0.19685039370078741"/>
  <pageSetup paperSize="9" scale="96" orientation="portrait" r:id="rId1"/>
  <headerFooter>
    <oddFooter>&amp;C&amp;10&amp;A</oddFooter>
  </headerFooter>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FF99CC"/>
    <pageSetUpPr fitToPage="1"/>
  </sheetPr>
  <dimension ref="A1:CH40"/>
  <sheetViews>
    <sheetView showGridLines="0" view="pageBreakPreview" topLeftCell="A31" zoomScale="95" zoomScaleNormal="100" zoomScaleSheetLayoutView="95" workbookViewId="0">
      <selection activeCell="M36" sqref="M36:AS36"/>
    </sheetView>
  </sheetViews>
  <sheetFormatPr defaultColWidth="2.08984375" defaultRowHeight="12" x14ac:dyDescent="0.2"/>
  <cols>
    <col min="1" max="12" width="2.08984375" style="19" customWidth="1"/>
    <col min="13" max="14" width="2" style="19" customWidth="1"/>
    <col min="15" max="251" width="2.08984375" style="19" customWidth="1"/>
    <col min="252" max="16384" width="2.08984375" style="19"/>
  </cols>
  <sheetData>
    <row r="1" spans="1:86" ht="15" customHeight="1" x14ac:dyDescent="0.2">
      <c r="A1" s="17" t="s">
        <v>614</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Q1" s="20"/>
      <c r="AR1" s="20"/>
      <c r="AS1" s="23" t="s">
        <v>480</v>
      </c>
    </row>
    <row r="2" spans="1:86" ht="15" customHeight="1" x14ac:dyDescent="0.2">
      <c r="A2" s="75" t="s">
        <v>557</v>
      </c>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Q2" s="20"/>
      <c r="AR2" s="20"/>
      <c r="AS2" s="23"/>
    </row>
    <row r="3" spans="1:86" ht="15" customHeight="1" x14ac:dyDescent="0.2">
      <c r="A3" s="75" t="s">
        <v>316</v>
      </c>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Q3" s="20"/>
      <c r="AR3" s="20"/>
      <c r="AS3" s="23"/>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row>
    <row r="4" spans="1:86" ht="15" customHeight="1" x14ac:dyDescent="0.2">
      <c r="A4" s="76" t="s">
        <v>312</v>
      </c>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c r="CA4" s="77"/>
      <c r="CB4" s="77"/>
    </row>
    <row r="5" spans="1:86" ht="19.5" customHeight="1" x14ac:dyDescent="0.2">
      <c r="A5" s="1365" t="s">
        <v>190</v>
      </c>
      <c r="B5" s="1396"/>
      <c r="C5" s="1397"/>
      <c r="D5" s="1367" t="s">
        <v>482</v>
      </c>
      <c r="E5" s="1368"/>
      <c r="F5" s="1368"/>
      <c r="G5" s="1369"/>
      <c r="H5" s="1398" t="s">
        <v>171</v>
      </c>
      <c r="I5" s="1370"/>
      <c r="J5" s="1370"/>
      <c r="K5" s="1370"/>
      <c r="L5" s="1371"/>
      <c r="M5" s="1372"/>
      <c r="N5" s="1373"/>
      <c r="O5" s="1373"/>
      <c r="P5" s="1373"/>
      <c r="Q5" s="1373"/>
      <c r="R5" s="1373"/>
      <c r="S5" s="1373"/>
      <c r="T5" s="1373"/>
      <c r="U5" s="1373"/>
      <c r="V5" s="1373"/>
      <c r="W5" s="1373"/>
      <c r="X5" s="1373"/>
      <c r="Y5" s="1373"/>
      <c r="Z5" s="1373"/>
      <c r="AA5" s="1373"/>
      <c r="AB5" s="1373"/>
      <c r="AC5" s="1374"/>
      <c r="AD5" s="1399" t="s">
        <v>304</v>
      </c>
      <c r="AE5" s="1375"/>
      <c r="AF5" s="1375"/>
      <c r="AG5" s="1400"/>
      <c r="AH5" s="1377"/>
      <c r="AI5" s="1404"/>
      <c r="AJ5" s="1404"/>
      <c r="AK5" s="1404"/>
      <c r="AL5" s="1404"/>
      <c r="AM5" s="1404"/>
      <c r="AN5" s="1404"/>
      <c r="AO5" s="1404"/>
      <c r="AP5" s="1404"/>
      <c r="AQ5" s="1404"/>
      <c r="AR5" s="1404"/>
      <c r="AS5" s="1405"/>
      <c r="AW5" s="76"/>
      <c r="AX5" s="455"/>
      <c r="AY5" s="455"/>
      <c r="AZ5" s="455"/>
      <c r="BA5" s="455"/>
      <c r="BB5" s="455"/>
      <c r="BC5" s="455"/>
      <c r="BD5" s="455"/>
      <c r="BE5" s="455"/>
      <c r="BF5" s="455"/>
      <c r="BG5" s="455"/>
      <c r="BH5" s="455"/>
      <c r="BI5" s="455"/>
      <c r="BJ5" s="455"/>
      <c r="BK5" s="455"/>
      <c r="BL5" s="455"/>
      <c r="BM5" s="455"/>
      <c r="BN5" s="455"/>
      <c r="BO5" s="455"/>
      <c r="BP5" s="455"/>
      <c r="BQ5" s="455"/>
      <c r="BR5" s="455"/>
      <c r="BS5" s="455"/>
      <c r="BT5" s="455"/>
      <c r="BU5" s="455"/>
      <c r="BV5" s="455"/>
      <c r="BW5" s="455"/>
      <c r="BX5" s="455"/>
      <c r="BY5" s="455"/>
      <c r="BZ5" s="455"/>
      <c r="CA5" s="455"/>
      <c r="CB5" s="456"/>
      <c r="CC5" s="76"/>
      <c r="CD5" s="76"/>
      <c r="CE5" s="76"/>
      <c r="CF5" s="76"/>
      <c r="CG5" s="76"/>
      <c r="CH5" s="76"/>
    </row>
    <row r="6" spans="1:86" ht="19.5" customHeight="1" x14ac:dyDescent="0.2">
      <c r="A6" s="1383" t="s">
        <v>310</v>
      </c>
      <c r="B6" s="1350"/>
      <c r="C6" s="1350"/>
      <c r="D6" s="1350"/>
      <c r="E6" s="1350"/>
      <c r="F6" s="1350"/>
      <c r="G6" s="1350"/>
      <c r="H6" s="1350"/>
      <c r="I6" s="1350"/>
      <c r="J6" s="1350"/>
      <c r="K6" s="1350"/>
      <c r="L6" s="1352"/>
      <c r="M6" s="1387"/>
      <c r="N6" s="1388"/>
      <c r="O6" s="1388"/>
      <c r="P6" s="1388"/>
      <c r="Q6" s="1388"/>
      <c r="R6" s="1388"/>
      <c r="S6" s="1388"/>
      <c r="T6" s="1388"/>
      <c r="U6" s="1388"/>
      <c r="V6" s="1388"/>
      <c r="W6" s="1388"/>
      <c r="X6" s="1388"/>
      <c r="Y6" s="1388"/>
      <c r="Z6" s="1388"/>
      <c r="AA6" s="1388"/>
      <c r="AB6" s="1388"/>
      <c r="AC6" s="1389"/>
      <c r="AD6" s="1401"/>
      <c r="AE6" s="1402"/>
      <c r="AF6" s="1402"/>
      <c r="AG6" s="1403"/>
      <c r="AH6" s="1406"/>
      <c r="AI6" s="1407"/>
      <c r="AJ6" s="1407"/>
      <c r="AK6" s="1407"/>
      <c r="AL6" s="1407"/>
      <c r="AM6" s="1407"/>
      <c r="AN6" s="1407"/>
      <c r="AO6" s="1407"/>
      <c r="AP6" s="1407"/>
      <c r="AQ6" s="1407"/>
      <c r="AR6" s="1407"/>
      <c r="AS6" s="1408"/>
      <c r="AW6" s="76"/>
      <c r="AX6" s="455"/>
      <c r="AY6" s="455"/>
      <c r="AZ6" s="455"/>
      <c r="BA6" s="455"/>
      <c r="BB6" s="455"/>
      <c r="BC6" s="455"/>
      <c r="BD6" s="455"/>
      <c r="BE6" s="455"/>
      <c r="BF6" s="455"/>
      <c r="BG6" s="455"/>
      <c r="BH6" s="455"/>
      <c r="BI6" s="455"/>
      <c r="BJ6" s="455"/>
      <c r="BK6" s="455"/>
      <c r="BL6" s="455"/>
      <c r="BM6" s="455"/>
      <c r="BN6" s="455"/>
      <c r="BO6" s="455"/>
      <c r="BP6" s="455"/>
      <c r="BQ6" s="455"/>
      <c r="BR6" s="455"/>
      <c r="BS6" s="455"/>
      <c r="BT6" s="455"/>
      <c r="BU6" s="455"/>
      <c r="BV6" s="455"/>
      <c r="BW6" s="455"/>
      <c r="BX6" s="455"/>
      <c r="BY6" s="455"/>
      <c r="BZ6" s="455"/>
      <c r="CA6" s="455"/>
      <c r="CB6" s="456"/>
      <c r="CC6" s="76"/>
      <c r="CD6" s="76"/>
      <c r="CE6" s="76"/>
      <c r="CF6" s="76"/>
      <c r="CG6" s="76"/>
      <c r="CH6" s="76"/>
    </row>
    <row r="7" spans="1:86" ht="19.5" customHeight="1" x14ac:dyDescent="0.2">
      <c r="A7" s="1326" t="s">
        <v>30</v>
      </c>
      <c r="B7" s="1327"/>
      <c r="C7" s="1327"/>
      <c r="D7" s="1327"/>
      <c r="E7" s="1327"/>
      <c r="F7" s="1327"/>
      <c r="G7" s="1327"/>
      <c r="H7" s="1327"/>
      <c r="I7" s="1327"/>
      <c r="J7" s="1327"/>
      <c r="K7" s="1327"/>
      <c r="L7" s="1328"/>
      <c r="M7" s="1412" t="s">
        <v>306</v>
      </c>
      <c r="N7" s="1413"/>
      <c r="O7" s="1413"/>
      <c r="P7" s="1414"/>
      <c r="Q7" s="1342"/>
      <c r="R7" s="1343"/>
      <c r="S7" s="1343"/>
      <c r="T7" s="1343"/>
      <c r="U7" s="1343"/>
      <c r="V7" s="1343"/>
      <c r="W7" s="1343"/>
      <c r="X7" s="1343"/>
      <c r="Y7" s="1343"/>
      <c r="Z7" s="1343"/>
      <c r="AA7" s="1343"/>
      <c r="AB7" s="1343"/>
      <c r="AC7" s="1343"/>
      <c r="AD7" s="1343"/>
      <c r="AE7" s="1343"/>
      <c r="AF7" s="1343"/>
      <c r="AG7" s="1343"/>
      <c r="AH7" s="1343"/>
      <c r="AI7" s="1343"/>
      <c r="AJ7" s="1343"/>
      <c r="AK7" s="1343"/>
      <c r="AL7" s="1343"/>
      <c r="AM7" s="1343"/>
      <c r="AN7" s="1343"/>
      <c r="AO7" s="1343"/>
      <c r="AP7" s="1343"/>
      <c r="AQ7" s="1343"/>
      <c r="AR7" s="1343"/>
      <c r="AS7" s="1344"/>
      <c r="AW7" s="76"/>
      <c r="AX7" s="455"/>
      <c r="AY7" s="455"/>
      <c r="AZ7" s="455"/>
      <c r="BA7" s="455"/>
      <c r="BB7" s="455"/>
      <c r="BC7" s="455"/>
      <c r="BD7" s="455"/>
      <c r="BE7" s="455"/>
      <c r="BF7" s="455"/>
      <c r="BG7" s="455"/>
      <c r="BH7" s="455"/>
      <c r="BI7" s="455"/>
      <c r="BJ7" s="455"/>
      <c r="BK7" s="455"/>
      <c r="BL7" s="455"/>
      <c r="BM7" s="455"/>
      <c r="BN7" s="455"/>
      <c r="BO7" s="455"/>
      <c r="BP7" s="455"/>
      <c r="BQ7" s="455"/>
      <c r="BR7" s="455"/>
      <c r="BS7" s="455"/>
      <c r="BT7" s="455"/>
      <c r="BU7" s="455"/>
      <c r="BV7" s="455"/>
      <c r="BW7" s="455"/>
      <c r="BX7" s="455"/>
      <c r="BY7" s="455"/>
      <c r="BZ7" s="455"/>
      <c r="CA7" s="455"/>
      <c r="CB7" s="456"/>
      <c r="CC7" s="76"/>
      <c r="CD7" s="76"/>
      <c r="CE7" s="76"/>
      <c r="CF7" s="76"/>
      <c r="CG7" s="76"/>
      <c r="CH7" s="76"/>
    </row>
    <row r="8" spans="1:86" ht="19.5" customHeight="1" x14ac:dyDescent="0.2">
      <c r="A8" s="1354"/>
      <c r="B8" s="1355"/>
      <c r="C8" s="1355"/>
      <c r="D8" s="1355"/>
      <c r="E8" s="1355"/>
      <c r="F8" s="1355"/>
      <c r="G8" s="1355"/>
      <c r="H8" s="1355"/>
      <c r="I8" s="1355"/>
      <c r="J8" s="1355"/>
      <c r="K8" s="1355"/>
      <c r="L8" s="1356"/>
      <c r="M8" s="1412" t="s">
        <v>31</v>
      </c>
      <c r="N8" s="1413"/>
      <c r="O8" s="1413"/>
      <c r="P8" s="1414"/>
      <c r="Q8" s="1342"/>
      <c r="R8" s="1343"/>
      <c r="S8" s="1343"/>
      <c r="T8" s="1343"/>
      <c r="U8" s="1343"/>
      <c r="V8" s="1343"/>
      <c r="W8" s="1343"/>
      <c r="X8" s="1343"/>
      <c r="Y8" s="1343"/>
      <c r="Z8" s="1343"/>
      <c r="AA8" s="1343"/>
      <c r="AB8" s="1343"/>
      <c r="AC8" s="1358"/>
      <c r="AD8" s="1412" t="s">
        <v>32</v>
      </c>
      <c r="AE8" s="1413"/>
      <c r="AF8" s="1413"/>
      <c r="AG8" s="1414"/>
      <c r="AH8" s="1359"/>
      <c r="AI8" s="1360"/>
      <c r="AJ8" s="1360"/>
      <c r="AK8" s="1360"/>
      <c r="AL8" s="1360"/>
      <c r="AM8" s="1360"/>
      <c r="AN8" s="1360"/>
      <c r="AO8" s="1360"/>
      <c r="AP8" s="1360"/>
      <c r="AQ8" s="1360"/>
      <c r="AR8" s="1360"/>
      <c r="AS8" s="1361"/>
      <c r="AW8" s="76"/>
      <c r="AX8" s="455"/>
      <c r="AY8" s="455"/>
      <c r="AZ8" s="455"/>
      <c r="BA8" s="455"/>
      <c r="BB8" s="455"/>
      <c r="BC8" s="455"/>
      <c r="BD8" s="455"/>
      <c r="BE8" s="455"/>
      <c r="BF8" s="455"/>
      <c r="BG8" s="455"/>
      <c r="BH8" s="455"/>
      <c r="BI8" s="455"/>
      <c r="BJ8" s="455"/>
      <c r="BK8" s="455"/>
      <c r="BL8" s="455"/>
      <c r="BM8" s="455"/>
      <c r="BN8" s="455"/>
      <c r="BO8" s="455"/>
      <c r="BP8" s="455"/>
      <c r="BQ8" s="455"/>
      <c r="BR8" s="455"/>
      <c r="BS8" s="455"/>
      <c r="BT8" s="455"/>
      <c r="BU8" s="455"/>
      <c r="BV8" s="455"/>
      <c r="BW8" s="455"/>
      <c r="BX8" s="455"/>
      <c r="BY8" s="455"/>
      <c r="BZ8" s="455"/>
      <c r="CA8" s="455"/>
      <c r="CB8" s="456"/>
      <c r="CC8" s="76"/>
      <c r="CD8" s="76"/>
      <c r="CE8" s="76"/>
      <c r="CF8" s="76"/>
      <c r="CG8" s="76"/>
      <c r="CH8" s="76"/>
    </row>
    <row r="9" spans="1:86" ht="19.5" customHeight="1" x14ac:dyDescent="0.2">
      <c r="A9" s="1354"/>
      <c r="B9" s="1355"/>
      <c r="C9" s="1355"/>
      <c r="D9" s="1355"/>
      <c r="E9" s="1355"/>
      <c r="F9" s="1355"/>
      <c r="G9" s="1355"/>
      <c r="H9" s="1355"/>
      <c r="I9" s="1355"/>
      <c r="J9" s="1355"/>
      <c r="K9" s="1355"/>
      <c r="L9" s="1356"/>
      <c r="M9" s="1412" t="s">
        <v>33</v>
      </c>
      <c r="N9" s="1413"/>
      <c r="O9" s="1413"/>
      <c r="P9" s="1414"/>
      <c r="Q9" s="1362"/>
      <c r="R9" s="1363"/>
      <c r="S9" s="1363"/>
      <c r="T9" s="1363"/>
      <c r="U9" s="1363"/>
      <c r="V9" s="1363"/>
      <c r="W9" s="1363"/>
      <c r="X9" s="1363"/>
      <c r="Y9" s="1363"/>
      <c r="Z9" s="1363"/>
      <c r="AA9" s="1363"/>
      <c r="AB9" s="1363"/>
      <c r="AC9" s="1363"/>
      <c r="AD9" s="1363"/>
      <c r="AE9" s="1363"/>
      <c r="AF9" s="1363"/>
      <c r="AG9" s="1363"/>
      <c r="AH9" s="1363"/>
      <c r="AI9" s="1363"/>
      <c r="AJ9" s="1363"/>
      <c r="AK9" s="1363"/>
      <c r="AL9" s="1363"/>
      <c r="AM9" s="1363"/>
      <c r="AN9" s="1363"/>
      <c r="AO9" s="1363"/>
      <c r="AP9" s="1363"/>
      <c r="AQ9" s="1363"/>
      <c r="AR9" s="1363"/>
      <c r="AS9" s="1364"/>
      <c r="AW9" s="76"/>
      <c r="AX9" s="455"/>
      <c r="AY9" s="455"/>
      <c r="AZ9" s="455"/>
      <c r="BA9" s="455"/>
      <c r="BB9" s="455"/>
      <c r="BC9" s="455"/>
      <c r="BD9" s="455"/>
      <c r="BE9" s="455"/>
      <c r="BF9" s="455"/>
      <c r="BG9" s="455"/>
      <c r="BH9" s="455"/>
      <c r="BI9" s="455"/>
      <c r="BJ9" s="455"/>
      <c r="BK9" s="455"/>
      <c r="BL9" s="455"/>
      <c r="BM9" s="455"/>
      <c r="BN9" s="455"/>
      <c r="BO9" s="455"/>
      <c r="BP9" s="455"/>
      <c r="BQ9" s="455"/>
      <c r="BR9" s="455"/>
      <c r="BS9" s="455"/>
      <c r="BT9" s="455"/>
      <c r="BU9" s="455"/>
      <c r="BV9" s="455"/>
      <c r="BW9" s="455"/>
      <c r="BX9" s="455"/>
      <c r="BY9" s="455"/>
      <c r="BZ9" s="455"/>
      <c r="CA9" s="455"/>
      <c r="CB9" s="456"/>
      <c r="CC9" s="76"/>
      <c r="CD9" s="76"/>
      <c r="CE9" s="76"/>
      <c r="CF9" s="76"/>
      <c r="CG9" s="76"/>
      <c r="CH9" s="76"/>
    </row>
    <row r="10" spans="1:86" ht="19.5" customHeight="1" x14ac:dyDescent="0.2">
      <c r="A10" s="1329"/>
      <c r="B10" s="1330"/>
      <c r="C10" s="1330"/>
      <c r="D10" s="1330"/>
      <c r="E10" s="1330"/>
      <c r="F10" s="1330"/>
      <c r="G10" s="1330"/>
      <c r="H10" s="1330"/>
      <c r="I10" s="1330"/>
      <c r="J10" s="1330"/>
      <c r="K10" s="1330"/>
      <c r="L10" s="1331"/>
      <c r="M10" s="1353" t="s">
        <v>34</v>
      </c>
      <c r="N10" s="1350"/>
      <c r="O10" s="1350"/>
      <c r="P10" s="1352"/>
      <c r="Q10" s="1338"/>
      <c r="R10" s="1339"/>
      <c r="S10" s="1339"/>
      <c r="T10" s="1339"/>
      <c r="U10" s="1339"/>
      <c r="V10" s="1339"/>
      <c r="W10" s="1339"/>
      <c r="X10" s="1339"/>
      <c r="Y10" s="1339"/>
      <c r="Z10" s="1339"/>
      <c r="AA10" s="1339"/>
      <c r="AB10" s="1339"/>
      <c r="AC10" s="1340"/>
      <c r="AD10" s="1409" t="s">
        <v>35</v>
      </c>
      <c r="AE10" s="1410"/>
      <c r="AF10" s="1410"/>
      <c r="AG10" s="1411"/>
      <c r="AH10" s="1342"/>
      <c r="AI10" s="1343"/>
      <c r="AJ10" s="1343"/>
      <c r="AK10" s="1343"/>
      <c r="AL10" s="1343"/>
      <c r="AM10" s="1343"/>
      <c r="AN10" s="1343"/>
      <c r="AO10" s="1343"/>
      <c r="AP10" s="1343"/>
      <c r="AQ10" s="1343"/>
      <c r="AR10" s="1343"/>
      <c r="AS10" s="1344"/>
      <c r="AW10" s="76"/>
      <c r="AX10" s="455"/>
      <c r="AY10" s="455"/>
      <c r="AZ10" s="455"/>
      <c r="BA10" s="455"/>
      <c r="BB10" s="455"/>
      <c r="BC10" s="455"/>
      <c r="BD10" s="455"/>
      <c r="BE10" s="455"/>
      <c r="BF10" s="455"/>
      <c r="BG10" s="455"/>
      <c r="BH10" s="455"/>
      <c r="BI10" s="455"/>
      <c r="BJ10" s="455"/>
      <c r="BK10" s="455"/>
      <c r="BL10" s="455"/>
      <c r="BM10" s="455"/>
      <c r="BN10" s="455"/>
      <c r="BO10" s="455"/>
      <c r="BP10" s="455"/>
      <c r="BQ10" s="455"/>
      <c r="BR10" s="455"/>
      <c r="BS10" s="455"/>
      <c r="BT10" s="455"/>
      <c r="BU10" s="455"/>
      <c r="BV10" s="455"/>
      <c r="BW10" s="455"/>
      <c r="BX10" s="455"/>
      <c r="BY10" s="455"/>
      <c r="BZ10" s="455"/>
      <c r="CA10" s="455"/>
      <c r="CB10" s="456"/>
      <c r="CC10" s="76"/>
      <c r="CD10" s="76"/>
      <c r="CE10" s="76"/>
      <c r="CF10" s="76"/>
      <c r="CG10" s="76"/>
      <c r="CH10" s="76"/>
    </row>
    <row r="11" spans="1:86" ht="19.5" customHeight="1" x14ac:dyDescent="0.2">
      <c r="A11" s="1383" t="s">
        <v>36</v>
      </c>
      <c r="B11" s="1350"/>
      <c r="C11" s="1350"/>
      <c r="D11" s="1350"/>
      <c r="E11" s="1350"/>
      <c r="F11" s="1350"/>
      <c r="G11" s="1350"/>
      <c r="H11" s="1350"/>
      <c r="I11" s="1350"/>
      <c r="J11" s="1350"/>
      <c r="K11" s="1350"/>
      <c r="L11" s="1352"/>
      <c r="M11" s="1347" t="s">
        <v>325</v>
      </c>
      <c r="N11" s="1348"/>
      <c r="O11" s="1348"/>
      <c r="P11" s="1348"/>
      <c r="Q11" s="1349"/>
      <c r="R11" s="1349"/>
      <c r="S11" s="1349"/>
      <c r="T11" s="1349"/>
      <c r="U11" s="1350" t="s">
        <v>38</v>
      </c>
      <c r="V11" s="1350"/>
      <c r="W11" s="1350"/>
      <c r="X11" s="1351"/>
      <c r="Y11" s="1351"/>
      <c r="Z11" s="1351"/>
      <c r="AA11" s="1350" t="s">
        <v>39</v>
      </c>
      <c r="AB11" s="1350"/>
      <c r="AC11" s="1352"/>
      <c r="AD11" s="1353" t="s">
        <v>175</v>
      </c>
      <c r="AE11" s="1350"/>
      <c r="AF11" s="1350"/>
      <c r="AG11" s="1352"/>
      <c r="AH11" s="1316"/>
      <c r="AI11" s="1317"/>
      <c r="AJ11" s="1317"/>
      <c r="AK11" s="1317"/>
      <c r="AL11" s="1317"/>
      <c r="AM11" s="1317"/>
      <c r="AN11" s="1317"/>
      <c r="AO11" s="1318" t="s">
        <v>176</v>
      </c>
      <c r="AP11" s="1318"/>
      <c r="AQ11" s="1318"/>
      <c r="AR11" s="1318"/>
      <c r="AS11" s="1319"/>
      <c r="AX11" s="77"/>
      <c r="AY11" s="77"/>
      <c r="AZ11" s="77"/>
      <c r="BA11" s="77"/>
      <c r="BB11" s="77"/>
      <c r="BC11" s="77"/>
      <c r="BD11" s="77"/>
      <c r="BE11" s="77"/>
      <c r="BF11" s="77"/>
      <c r="BG11" s="77"/>
      <c r="BH11" s="77"/>
      <c r="BI11" s="77"/>
      <c r="BJ11" s="77"/>
      <c r="BK11" s="77"/>
      <c r="BL11" s="77"/>
      <c r="BM11" s="77"/>
      <c r="BN11" s="77"/>
      <c r="BO11" s="77"/>
      <c r="BP11" s="77"/>
      <c r="BQ11" s="77"/>
      <c r="BR11" s="77"/>
      <c r="BS11" s="77"/>
      <c r="BT11" s="77"/>
      <c r="BU11" s="77"/>
      <c r="BV11" s="77"/>
      <c r="BW11" s="77"/>
      <c r="BX11" s="77"/>
      <c r="BY11" s="77"/>
      <c r="BZ11" s="77"/>
      <c r="CA11" s="77"/>
      <c r="CB11" s="77"/>
    </row>
    <row r="12" spans="1:86" ht="60" customHeight="1" x14ac:dyDescent="0.2">
      <c r="A12" s="1320" t="s">
        <v>311</v>
      </c>
      <c r="B12" s="1394"/>
      <c r="C12" s="1394"/>
      <c r="D12" s="1394"/>
      <c r="E12" s="1394"/>
      <c r="F12" s="1394"/>
      <c r="G12" s="1394"/>
      <c r="H12" s="1394"/>
      <c r="I12" s="1394"/>
      <c r="J12" s="1394"/>
      <c r="K12" s="1394"/>
      <c r="L12" s="1395"/>
      <c r="M12" s="1323"/>
      <c r="N12" s="1324"/>
      <c r="O12" s="1324"/>
      <c r="P12" s="1324"/>
      <c r="Q12" s="1324"/>
      <c r="R12" s="1324"/>
      <c r="S12" s="1324"/>
      <c r="T12" s="1324"/>
      <c r="U12" s="1324"/>
      <c r="V12" s="1324"/>
      <c r="W12" s="1324"/>
      <c r="X12" s="1324"/>
      <c r="Y12" s="1324"/>
      <c r="Z12" s="1324"/>
      <c r="AA12" s="1324"/>
      <c r="AB12" s="1324"/>
      <c r="AC12" s="1324"/>
      <c r="AD12" s="1324"/>
      <c r="AE12" s="1324"/>
      <c r="AF12" s="1324"/>
      <c r="AG12" s="1324"/>
      <c r="AH12" s="1324"/>
      <c r="AI12" s="1324"/>
      <c r="AJ12" s="1324"/>
      <c r="AK12" s="1324"/>
      <c r="AL12" s="1324"/>
      <c r="AM12" s="1324"/>
      <c r="AN12" s="1324"/>
      <c r="AO12" s="1324"/>
      <c r="AP12" s="1324"/>
      <c r="AQ12" s="1324"/>
      <c r="AR12" s="1324"/>
      <c r="AS12" s="1325"/>
      <c r="AX12" s="77"/>
      <c r="AY12" s="77"/>
      <c r="AZ12" s="77"/>
      <c r="BA12" s="77"/>
      <c r="BB12" s="77"/>
      <c r="BC12" s="77"/>
      <c r="BD12" s="77"/>
      <c r="BE12" s="77"/>
      <c r="BF12" s="77"/>
      <c r="BG12" s="77"/>
      <c r="BH12" s="77"/>
      <c r="BI12" s="77"/>
      <c r="BJ12" s="77"/>
      <c r="BK12" s="77"/>
      <c r="BL12" s="77"/>
      <c r="BM12" s="77"/>
      <c r="BN12" s="77"/>
      <c r="BO12" s="77"/>
      <c r="BP12" s="77"/>
      <c r="BQ12" s="77"/>
      <c r="BR12" s="77"/>
      <c r="BS12" s="77"/>
      <c r="BT12" s="77"/>
      <c r="BU12" s="77"/>
      <c r="BV12" s="77"/>
      <c r="BW12" s="77"/>
      <c r="BX12" s="77"/>
      <c r="BY12" s="77"/>
      <c r="BZ12" s="77"/>
      <c r="CA12" s="77"/>
      <c r="CB12" s="77"/>
    </row>
    <row r="13" spans="1:86" ht="19.5" customHeight="1" x14ac:dyDescent="0.2">
      <c r="A13" s="1326" t="s">
        <v>53</v>
      </c>
      <c r="B13" s="1327"/>
      <c r="C13" s="1327"/>
      <c r="D13" s="1327"/>
      <c r="E13" s="1327"/>
      <c r="F13" s="1327"/>
      <c r="G13" s="1327"/>
      <c r="H13" s="1327"/>
      <c r="I13" s="1327"/>
      <c r="J13" s="1327"/>
      <c r="K13" s="1327"/>
      <c r="L13" s="1328"/>
      <c r="M13" s="1393" t="s">
        <v>307</v>
      </c>
      <c r="N13" s="1303"/>
      <c r="O13" s="1303"/>
      <c r="P13" s="1335"/>
      <c r="Q13" s="1333"/>
      <c r="R13" s="1334"/>
      <c r="S13" s="1334"/>
      <c r="T13" s="1334"/>
      <c r="U13" s="1334"/>
      <c r="V13" s="1334"/>
      <c r="W13" s="1334"/>
      <c r="X13" s="1303" t="s">
        <v>176</v>
      </c>
      <c r="Y13" s="1303"/>
      <c r="Z13" s="1303"/>
      <c r="AA13" s="1303"/>
      <c r="AB13" s="1303"/>
      <c r="AC13" s="1335"/>
      <c r="AD13" s="1393" t="s">
        <v>308</v>
      </c>
      <c r="AE13" s="1303"/>
      <c r="AF13" s="1303"/>
      <c r="AG13" s="1335"/>
      <c r="AH13" s="1336"/>
      <c r="AI13" s="1337"/>
      <c r="AJ13" s="1337"/>
      <c r="AK13" s="1337"/>
      <c r="AL13" s="1337"/>
      <c r="AM13" s="1337"/>
      <c r="AN13" s="1337"/>
      <c r="AO13" s="1303" t="s">
        <v>176</v>
      </c>
      <c r="AP13" s="1303"/>
      <c r="AQ13" s="1303"/>
      <c r="AR13" s="1303"/>
      <c r="AS13" s="1304"/>
    </row>
    <row r="14" spans="1:86" ht="30" customHeight="1" x14ac:dyDescent="0.2">
      <c r="A14" s="1329"/>
      <c r="B14" s="1330"/>
      <c r="C14" s="1330"/>
      <c r="D14" s="1330"/>
      <c r="E14" s="1330"/>
      <c r="F14" s="1330"/>
      <c r="G14" s="1330"/>
      <c r="H14" s="1330"/>
      <c r="I14" s="1330"/>
      <c r="J14" s="1330"/>
      <c r="K14" s="1330"/>
      <c r="L14" s="1331"/>
      <c r="M14" s="1305" t="s">
        <v>309</v>
      </c>
      <c r="N14" s="1306"/>
      <c r="O14" s="1306"/>
      <c r="P14" s="1307"/>
      <c r="Q14" s="1308"/>
      <c r="R14" s="1309"/>
      <c r="S14" s="1309"/>
      <c r="T14" s="1309"/>
      <c r="U14" s="1309"/>
      <c r="V14" s="1309"/>
      <c r="W14" s="1309"/>
      <c r="X14" s="1309"/>
      <c r="Y14" s="1309"/>
      <c r="Z14" s="1309"/>
      <c r="AA14" s="1309"/>
      <c r="AB14" s="1309"/>
      <c r="AC14" s="1309"/>
      <c r="AD14" s="1309"/>
      <c r="AE14" s="1309"/>
      <c r="AF14" s="1309"/>
      <c r="AG14" s="1309"/>
      <c r="AH14" s="1309"/>
      <c r="AI14" s="1309"/>
      <c r="AJ14" s="1309"/>
      <c r="AK14" s="1309"/>
      <c r="AL14" s="1309"/>
      <c r="AM14" s="1309"/>
      <c r="AN14" s="1309"/>
      <c r="AO14" s="1309"/>
      <c r="AP14" s="1309"/>
      <c r="AQ14" s="1309"/>
      <c r="AR14" s="1309"/>
      <c r="AS14" s="1310"/>
    </row>
    <row r="15" spans="1:86" ht="18.75" customHeight="1" x14ac:dyDescent="0.2">
      <c r="A15" s="1390" t="s">
        <v>305</v>
      </c>
      <c r="B15" s="1391"/>
      <c r="C15" s="1391"/>
      <c r="D15" s="1391"/>
      <c r="E15" s="1391"/>
      <c r="F15" s="1391"/>
      <c r="G15" s="1391"/>
      <c r="H15" s="1391"/>
      <c r="I15" s="1391"/>
      <c r="J15" s="1391"/>
      <c r="K15" s="1391"/>
      <c r="L15" s="1391"/>
      <c r="M15" s="1391"/>
      <c r="N15" s="1391"/>
      <c r="O15" s="1391"/>
      <c r="P15" s="1391"/>
      <c r="Q15" s="1391"/>
      <c r="R15" s="1391"/>
      <c r="S15" s="1391"/>
      <c r="T15" s="1391"/>
      <c r="U15" s="1391"/>
      <c r="V15" s="1391"/>
      <c r="W15" s="1391"/>
      <c r="X15" s="1391"/>
      <c r="Y15" s="1391"/>
      <c r="Z15" s="1391"/>
      <c r="AA15" s="1391"/>
      <c r="AB15" s="1391"/>
      <c r="AC15" s="1391"/>
      <c r="AD15" s="1391"/>
      <c r="AE15" s="1391"/>
      <c r="AF15" s="1391"/>
      <c r="AG15" s="1391"/>
      <c r="AH15" s="1391"/>
      <c r="AI15" s="1391"/>
      <c r="AJ15" s="1391"/>
      <c r="AK15" s="1391"/>
      <c r="AL15" s="1392"/>
      <c r="AM15" s="1313" t="s">
        <v>187</v>
      </c>
      <c r="AN15" s="1314"/>
      <c r="AO15" s="1314"/>
      <c r="AP15" s="1314"/>
      <c r="AQ15" s="1314"/>
      <c r="AR15" s="1314"/>
      <c r="AS15" s="1315"/>
    </row>
    <row r="16" spans="1:86" ht="3.75" customHeight="1" x14ac:dyDescent="0.2"/>
    <row r="17" spans="1:80" ht="19.5" customHeight="1" x14ac:dyDescent="0.2">
      <c r="A17" s="1365" t="s">
        <v>190</v>
      </c>
      <c r="B17" s="1366"/>
      <c r="C17" s="1366"/>
      <c r="D17" s="1367" t="s">
        <v>482</v>
      </c>
      <c r="E17" s="1368"/>
      <c r="F17" s="1368"/>
      <c r="G17" s="1369"/>
      <c r="H17" s="1370" t="s">
        <v>171</v>
      </c>
      <c r="I17" s="1370"/>
      <c r="J17" s="1370"/>
      <c r="K17" s="1370"/>
      <c r="L17" s="1371"/>
      <c r="M17" s="1372"/>
      <c r="N17" s="1373"/>
      <c r="O17" s="1373"/>
      <c r="P17" s="1373"/>
      <c r="Q17" s="1373"/>
      <c r="R17" s="1373"/>
      <c r="S17" s="1373"/>
      <c r="T17" s="1373"/>
      <c r="U17" s="1373"/>
      <c r="V17" s="1373"/>
      <c r="W17" s="1373"/>
      <c r="X17" s="1373"/>
      <c r="Y17" s="1373"/>
      <c r="Z17" s="1373"/>
      <c r="AA17" s="1373"/>
      <c r="AB17" s="1373"/>
      <c r="AC17" s="1374"/>
      <c r="AD17" s="1375" t="s">
        <v>304</v>
      </c>
      <c r="AE17" s="1376"/>
      <c r="AF17" s="1376"/>
      <c r="AG17" s="1376"/>
      <c r="AH17" s="1377"/>
      <c r="AI17" s="1378"/>
      <c r="AJ17" s="1378"/>
      <c r="AK17" s="1378"/>
      <c r="AL17" s="1378"/>
      <c r="AM17" s="1378"/>
      <c r="AN17" s="1378"/>
      <c r="AO17" s="1378"/>
      <c r="AP17" s="1378"/>
      <c r="AQ17" s="1378"/>
      <c r="AR17" s="1378"/>
      <c r="AS17" s="1379"/>
    </row>
    <row r="18" spans="1:80" ht="19.5" customHeight="1" x14ac:dyDescent="0.2">
      <c r="A18" s="1383" t="s">
        <v>310</v>
      </c>
      <c r="B18" s="1350"/>
      <c r="C18" s="1350"/>
      <c r="D18" s="1350"/>
      <c r="E18" s="1350"/>
      <c r="F18" s="1350"/>
      <c r="G18" s="1350"/>
      <c r="H18" s="1350"/>
      <c r="I18" s="1350"/>
      <c r="J18" s="1350"/>
      <c r="K18" s="1350"/>
      <c r="L18" s="1352"/>
      <c r="M18" s="1387"/>
      <c r="N18" s="1388"/>
      <c r="O18" s="1388"/>
      <c r="P18" s="1388"/>
      <c r="Q18" s="1388"/>
      <c r="R18" s="1388"/>
      <c r="S18" s="1388"/>
      <c r="T18" s="1388"/>
      <c r="U18" s="1388"/>
      <c r="V18" s="1388"/>
      <c r="W18" s="1388"/>
      <c r="X18" s="1388"/>
      <c r="Y18" s="1388"/>
      <c r="Z18" s="1388"/>
      <c r="AA18" s="1388"/>
      <c r="AB18" s="1388"/>
      <c r="AC18" s="1389"/>
      <c r="AD18" s="1330"/>
      <c r="AE18" s="1330"/>
      <c r="AF18" s="1330"/>
      <c r="AG18" s="1330"/>
      <c r="AH18" s="1380"/>
      <c r="AI18" s="1381"/>
      <c r="AJ18" s="1381"/>
      <c r="AK18" s="1381"/>
      <c r="AL18" s="1381"/>
      <c r="AM18" s="1381"/>
      <c r="AN18" s="1381"/>
      <c r="AO18" s="1381"/>
      <c r="AP18" s="1381"/>
      <c r="AQ18" s="1381"/>
      <c r="AR18" s="1381"/>
      <c r="AS18" s="1382"/>
    </row>
    <row r="19" spans="1:80" ht="19.5" customHeight="1" x14ac:dyDescent="0.2">
      <c r="A19" s="1326" t="s">
        <v>30</v>
      </c>
      <c r="B19" s="1327"/>
      <c r="C19" s="1327"/>
      <c r="D19" s="1327"/>
      <c r="E19" s="1327"/>
      <c r="F19" s="1327"/>
      <c r="G19" s="1327"/>
      <c r="H19" s="1327"/>
      <c r="I19" s="1327"/>
      <c r="J19" s="1327"/>
      <c r="K19" s="1327"/>
      <c r="L19" s="1328"/>
      <c r="M19" s="1357" t="s">
        <v>306</v>
      </c>
      <c r="N19" s="1357"/>
      <c r="O19" s="1357"/>
      <c r="P19" s="1357"/>
      <c r="Q19" s="1342"/>
      <c r="R19" s="1343"/>
      <c r="S19" s="1343"/>
      <c r="T19" s="1343"/>
      <c r="U19" s="1343"/>
      <c r="V19" s="1343"/>
      <c r="W19" s="1343"/>
      <c r="X19" s="1343"/>
      <c r="Y19" s="1343"/>
      <c r="Z19" s="1343"/>
      <c r="AA19" s="1343"/>
      <c r="AB19" s="1343"/>
      <c r="AC19" s="1343"/>
      <c r="AD19" s="1343"/>
      <c r="AE19" s="1343"/>
      <c r="AF19" s="1343"/>
      <c r="AG19" s="1343"/>
      <c r="AH19" s="1343"/>
      <c r="AI19" s="1343"/>
      <c r="AJ19" s="1343"/>
      <c r="AK19" s="1343"/>
      <c r="AL19" s="1343"/>
      <c r="AM19" s="1343"/>
      <c r="AN19" s="1343"/>
      <c r="AO19" s="1343"/>
      <c r="AP19" s="1343"/>
      <c r="AQ19" s="1343"/>
      <c r="AR19" s="1343"/>
      <c r="AS19" s="1344"/>
      <c r="AX19" s="135"/>
      <c r="AY19" s="135"/>
      <c r="AZ19" s="135"/>
      <c r="BA19" s="135"/>
      <c r="BB19" s="135"/>
      <c r="BC19" s="135"/>
      <c r="BD19" s="135"/>
      <c r="BE19" s="135"/>
      <c r="BF19" s="135"/>
      <c r="BG19" s="135"/>
      <c r="BH19" s="135"/>
      <c r="BI19" s="135"/>
      <c r="BJ19" s="135"/>
      <c r="BK19" s="135"/>
      <c r="BL19" s="135"/>
      <c r="BM19" s="135"/>
      <c r="BN19" s="135"/>
      <c r="BO19" s="135"/>
      <c r="BP19" s="135"/>
      <c r="BQ19" s="135"/>
      <c r="BR19" s="135"/>
      <c r="BS19" s="135"/>
      <c r="BT19" s="135"/>
      <c r="BU19" s="135"/>
      <c r="BV19" s="135"/>
      <c r="BW19" s="135"/>
      <c r="BX19" s="135"/>
      <c r="BY19" s="135"/>
    </row>
    <row r="20" spans="1:80" ht="19.5" customHeight="1" x14ac:dyDescent="0.2">
      <c r="A20" s="1354"/>
      <c r="B20" s="1355"/>
      <c r="C20" s="1355"/>
      <c r="D20" s="1355"/>
      <c r="E20" s="1355"/>
      <c r="F20" s="1355"/>
      <c r="G20" s="1355"/>
      <c r="H20" s="1355"/>
      <c r="I20" s="1355"/>
      <c r="J20" s="1355"/>
      <c r="K20" s="1355"/>
      <c r="L20" s="1356"/>
      <c r="M20" s="1357" t="s">
        <v>31</v>
      </c>
      <c r="N20" s="1357"/>
      <c r="O20" s="1357"/>
      <c r="P20" s="1357"/>
      <c r="Q20" s="1342"/>
      <c r="R20" s="1343"/>
      <c r="S20" s="1343"/>
      <c r="T20" s="1343"/>
      <c r="U20" s="1343"/>
      <c r="V20" s="1343"/>
      <c r="W20" s="1343"/>
      <c r="X20" s="1343"/>
      <c r="Y20" s="1343"/>
      <c r="Z20" s="1343"/>
      <c r="AA20" s="1343"/>
      <c r="AB20" s="1343"/>
      <c r="AC20" s="1358"/>
      <c r="AD20" s="1357" t="s">
        <v>32</v>
      </c>
      <c r="AE20" s="1357"/>
      <c r="AF20" s="1357"/>
      <c r="AG20" s="1357"/>
      <c r="AH20" s="1359"/>
      <c r="AI20" s="1360"/>
      <c r="AJ20" s="1360"/>
      <c r="AK20" s="1360"/>
      <c r="AL20" s="1360"/>
      <c r="AM20" s="1360"/>
      <c r="AN20" s="1360"/>
      <c r="AO20" s="1360"/>
      <c r="AP20" s="1360"/>
      <c r="AQ20" s="1360"/>
      <c r="AR20" s="1360"/>
      <c r="AS20" s="1361"/>
      <c r="AX20" s="457"/>
      <c r="AY20" s="457"/>
      <c r="AZ20" s="457"/>
      <c r="BA20" s="457"/>
      <c r="BB20" s="457"/>
      <c r="BC20" s="457"/>
      <c r="BD20" s="457"/>
      <c r="BE20" s="457"/>
      <c r="BF20" s="457"/>
      <c r="BG20" s="457"/>
      <c r="BH20" s="457"/>
      <c r="BI20" s="457"/>
      <c r="BJ20" s="457"/>
      <c r="BK20" s="457"/>
      <c r="BL20" s="457"/>
      <c r="BM20" s="457"/>
      <c r="BN20" s="457"/>
      <c r="BO20" s="457"/>
      <c r="BP20" s="457"/>
      <c r="BQ20" s="457"/>
      <c r="BR20" s="457"/>
      <c r="BS20" s="457"/>
      <c r="BT20" s="457"/>
      <c r="BU20" s="457"/>
      <c r="BV20" s="457"/>
      <c r="BW20" s="457"/>
      <c r="BX20" s="457"/>
      <c r="BY20" s="457"/>
      <c r="BZ20" s="77"/>
      <c r="CA20" s="77"/>
      <c r="CB20" s="77"/>
    </row>
    <row r="21" spans="1:80" ht="19.5" customHeight="1" x14ac:dyDescent="0.2">
      <c r="A21" s="1354"/>
      <c r="B21" s="1355"/>
      <c r="C21" s="1355"/>
      <c r="D21" s="1355"/>
      <c r="E21" s="1355"/>
      <c r="F21" s="1355"/>
      <c r="G21" s="1355"/>
      <c r="H21" s="1355"/>
      <c r="I21" s="1355"/>
      <c r="J21" s="1355"/>
      <c r="K21" s="1355"/>
      <c r="L21" s="1356"/>
      <c r="M21" s="1357" t="s">
        <v>33</v>
      </c>
      <c r="N21" s="1357"/>
      <c r="O21" s="1357"/>
      <c r="P21" s="1357"/>
      <c r="Q21" s="1362"/>
      <c r="R21" s="1363"/>
      <c r="S21" s="1363"/>
      <c r="T21" s="1363"/>
      <c r="U21" s="1363"/>
      <c r="V21" s="1363"/>
      <c r="W21" s="1363"/>
      <c r="X21" s="1363"/>
      <c r="Y21" s="1363"/>
      <c r="Z21" s="1363"/>
      <c r="AA21" s="1363"/>
      <c r="AB21" s="1363"/>
      <c r="AC21" s="1363"/>
      <c r="AD21" s="1363"/>
      <c r="AE21" s="1363"/>
      <c r="AF21" s="1363"/>
      <c r="AG21" s="1363"/>
      <c r="AH21" s="1363"/>
      <c r="AI21" s="1363"/>
      <c r="AJ21" s="1363"/>
      <c r="AK21" s="1363"/>
      <c r="AL21" s="1363"/>
      <c r="AM21" s="1363"/>
      <c r="AN21" s="1363"/>
      <c r="AO21" s="1363"/>
      <c r="AP21" s="1363"/>
      <c r="AQ21" s="1363"/>
      <c r="AR21" s="1363"/>
      <c r="AS21" s="1364"/>
      <c r="AX21" s="457"/>
      <c r="AY21" s="457"/>
      <c r="AZ21" s="457"/>
      <c r="BA21" s="457"/>
      <c r="BB21" s="457"/>
      <c r="BC21" s="457"/>
      <c r="BD21" s="457"/>
      <c r="BE21" s="457"/>
      <c r="BF21" s="457"/>
      <c r="BG21" s="457"/>
      <c r="BH21" s="457"/>
      <c r="BI21" s="457"/>
      <c r="BJ21" s="457"/>
      <c r="BK21" s="457"/>
      <c r="BL21" s="457"/>
      <c r="BM21" s="457"/>
      <c r="BN21" s="457"/>
      <c r="BO21" s="457"/>
      <c r="BP21" s="457"/>
      <c r="BQ21" s="457"/>
      <c r="BR21" s="457"/>
      <c r="BS21" s="457"/>
      <c r="BT21" s="457"/>
      <c r="BU21" s="457"/>
      <c r="BV21" s="457"/>
      <c r="BW21" s="457"/>
      <c r="BX21" s="457"/>
      <c r="BY21" s="457"/>
      <c r="BZ21" s="77"/>
      <c r="CA21" s="77"/>
      <c r="CB21" s="77"/>
    </row>
    <row r="22" spans="1:80" ht="19.5" customHeight="1" x14ac:dyDescent="0.2">
      <c r="A22" s="1329"/>
      <c r="B22" s="1330"/>
      <c r="C22" s="1330"/>
      <c r="D22" s="1330"/>
      <c r="E22" s="1330"/>
      <c r="F22" s="1330"/>
      <c r="G22" s="1330"/>
      <c r="H22" s="1330"/>
      <c r="I22" s="1330"/>
      <c r="J22" s="1330"/>
      <c r="K22" s="1330"/>
      <c r="L22" s="1331"/>
      <c r="M22" s="1346" t="s">
        <v>34</v>
      </c>
      <c r="N22" s="1346"/>
      <c r="O22" s="1346"/>
      <c r="P22" s="1346"/>
      <c r="Q22" s="1338"/>
      <c r="R22" s="1339"/>
      <c r="S22" s="1339"/>
      <c r="T22" s="1339"/>
      <c r="U22" s="1339"/>
      <c r="V22" s="1339"/>
      <c r="W22" s="1339"/>
      <c r="X22" s="1339"/>
      <c r="Y22" s="1339"/>
      <c r="Z22" s="1339"/>
      <c r="AA22" s="1339"/>
      <c r="AB22" s="1339"/>
      <c r="AC22" s="1340"/>
      <c r="AD22" s="1341" t="s">
        <v>35</v>
      </c>
      <c r="AE22" s="1341"/>
      <c r="AF22" s="1341"/>
      <c r="AG22" s="1341"/>
      <c r="AH22" s="1342"/>
      <c r="AI22" s="1343"/>
      <c r="AJ22" s="1343"/>
      <c r="AK22" s="1343"/>
      <c r="AL22" s="1343"/>
      <c r="AM22" s="1343"/>
      <c r="AN22" s="1343"/>
      <c r="AO22" s="1343"/>
      <c r="AP22" s="1343"/>
      <c r="AQ22" s="1343"/>
      <c r="AR22" s="1343"/>
      <c r="AS22" s="1344"/>
      <c r="AX22" s="457"/>
    </row>
    <row r="23" spans="1:80" ht="19.5" customHeight="1" x14ac:dyDescent="0.2">
      <c r="A23" s="1345" t="s">
        <v>36</v>
      </c>
      <c r="B23" s="1346"/>
      <c r="C23" s="1346"/>
      <c r="D23" s="1346"/>
      <c r="E23" s="1346"/>
      <c r="F23" s="1346"/>
      <c r="G23" s="1346"/>
      <c r="H23" s="1346"/>
      <c r="I23" s="1346"/>
      <c r="J23" s="1346"/>
      <c r="K23" s="1346"/>
      <c r="L23" s="1346"/>
      <c r="M23" s="1347" t="s">
        <v>325</v>
      </c>
      <c r="N23" s="1348"/>
      <c r="O23" s="1348"/>
      <c r="P23" s="1348"/>
      <c r="Q23" s="1349"/>
      <c r="R23" s="1349"/>
      <c r="S23" s="1349"/>
      <c r="T23" s="1349"/>
      <c r="U23" s="1350" t="s">
        <v>38</v>
      </c>
      <c r="V23" s="1350"/>
      <c r="W23" s="1350"/>
      <c r="X23" s="1351"/>
      <c r="Y23" s="1351"/>
      <c r="Z23" s="1351"/>
      <c r="AA23" s="1350" t="s">
        <v>39</v>
      </c>
      <c r="AB23" s="1350"/>
      <c r="AC23" s="1352"/>
      <c r="AD23" s="1353" t="s">
        <v>175</v>
      </c>
      <c r="AE23" s="1350"/>
      <c r="AF23" s="1350"/>
      <c r="AG23" s="1352"/>
      <c r="AH23" s="1316"/>
      <c r="AI23" s="1317"/>
      <c r="AJ23" s="1317"/>
      <c r="AK23" s="1317"/>
      <c r="AL23" s="1317"/>
      <c r="AM23" s="1317"/>
      <c r="AN23" s="1317"/>
      <c r="AO23" s="1318" t="s">
        <v>176</v>
      </c>
      <c r="AP23" s="1318"/>
      <c r="AQ23" s="1318"/>
      <c r="AR23" s="1318"/>
      <c r="AS23" s="1319"/>
    </row>
    <row r="24" spans="1:80" ht="60" customHeight="1" x14ac:dyDescent="0.2">
      <c r="A24" s="1320" t="s">
        <v>311</v>
      </c>
      <c r="B24" s="1321"/>
      <c r="C24" s="1321"/>
      <c r="D24" s="1321"/>
      <c r="E24" s="1321"/>
      <c r="F24" s="1321"/>
      <c r="G24" s="1321"/>
      <c r="H24" s="1321"/>
      <c r="I24" s="1321"/>
      <c r="J24" s="1321"/>
      <c r="K24" s="1321"/>
      <c r="L24" s="1322"/>
      <c r="M24" s="1323"/>
      <c r="N24" s="1324"/>
      <c r="O24" s="1324"/>
      <c r="P24" s="1324"/>
      <c r="Q24" s="1324"/>
      <c r="R24" s="1324"/>
      <c r="S24" s="1324"/>
      <c r="T24" s="1324"/>
      <c r="U24" s="1324"/>
      <c r="V24" s="1324"/>
      <c r="W24" s="1324"/>
      <c r="X24" s="1324"/>
      <c r="Y24" s="1324"/>
      <c r="Z24" s="1324"/>
      <c r="AA24" s="1324"/>
      <c r="AB24" s="1324"/>
      <c r="AC24" s="1324"/>
      <c r="AD24" s="1324"/>
      <c r="AE24" s="1324"/>
      <c r="AF24" s="1324"/>
      <c r="AG24" s="1324"/>
      <c r="AH24" s="1324"/>
      <c r="AI24" s="1324"/>
      <c r="AJ24" s="1324"/>
      <c r="AK24" s="1324"/>
      <c r="AL24" s="1324"/>
      <c r="AM24" s="1324"/>
      <c r="AN24" s="1324"/>
      <c r="AO24" s="1324"/>
      <c r="AP24" s="1324"/>
      <c r="AQ24" s="1324"/>
      <c r="AR24" s="1324"/>
      <c r="AS24" s="1325"/>
    </row>
    <row r="25" spans="1:80" ht="19.5" customHeight="1" x14ac:dyDescent="0.2">
      <c r="A25" s="1326" t="s">
        <v>53</v>
      </c>
      <c r="B25" s="1327"/>
      <c r="C25" s="1327"/>
      <c r="D25" s="1327"/>
      <c r="E25" s="1327"/>
      <c r="F25" s="1327"/>
      <c r="G25" s="1327"/>
      <c r="H25" s="1327"/>
      <c r="I25" s="1327"/>
      <c r="J25" s="1327"/>
      <c r="K25" s="1327"/>
      <c r="L25" s="1328"/>
      <c r="M25" s="1332" t="s">
        <v>307</v>
      </c>
      <c r="N25" s="1332"/>
      <c r="O25" s="1332"/>
      <c r="P25" s="1332"/>
      <c r="Q25" s="1333"/>
      <c r="R25" s="1334"/>
      <c r="S25" s="1334"/>
      <c r="T25" s="1334"/>
      <c r="U25" s="1334"/>
      <c r="V25" s="1334"/>
      <c r="W25" s="1334"/>
      <c r="X25" s="1303" t="s">
        <v>176</v>
      </c>
      <c r="Y25" s="1303"/>
      <c r="Z25" s="1303"/>
      <c r="AA25" s="1303"/>
      <c r="AB25" s="1303"/>
      <c r="AC25" s="1335"/>
      <c r="AD25" s="1332" t="s">
        <v>308</v>
      </c>
      <c r="AE25" s="1332"/>
      <c r="AF25" s="1332"/>
      <c r="AG25" s="1332"/>
      <c r="AH25" s="1336"/>
      <c r="AI25" s="1337"/>
      <c r="AJ25" s="1337"/>
      <c r="AK25" s="1337"/>
      <c r="AL25" s="1337"/>
      <c r="AM25" s="1337"/>
      <c r="AN25" s="1337"/>
      <c r="AO25" s="1303" t="s">
        <v>176</v>
      </c>
      <c r="AP25" s="1303"/>
      <c r="AQ25" s="1303"/>
      <c r="AR25" s="1303"/>
      <c r="AS25" s="1304"/>
    </row>
    <row r="26" spans="1:80" ht="30" customHeight="1" x14ac:dyDescent="0.2">
      <c r="A26" s="1329"/>
      <c r="B26" s="1330"/>
      <c r="C26" s="1330"/>
      <c r="D26" s="1330"/>
      <c r="E26" s="1330"/>
      <c r="F26" s="1330"/>
      <c r="G26" s="1330"/>
      <c r="H26" s="1330"/>
      <c r="I26" s="1330"/>
      <c r="J26" s="1330"/>
      <c r="K26" s="1330"/>
      <c r="L26" s="1331"/>
      <c r="M26" s="1305" t="s">
        <v>309</v>
      </c>
      <c r="N26" s="1306"/>
      <c r="O26" s="1306"/>
      <c r="P26" s="1307"/>
      <c r="Q26" s="1308"/>
      <c r="R26" s="1309"/>
      <c r="S26" s="1309"/>
      <c r="T26" s="1309"/>
      <c r="U26" s="1309"/>
      <c r="V26" s="1309"/>
      <c r="W26" s="1309"/>
      <c r="X26" s="1309"/>
      <c r="Y26" s="1309"/>
      <c r="Z26" s="1309"/>
      <c r="AA26" s="1309"/>
      <c r="AB26" s="1309"/>
      <c r="AC26" s="1309"/>
      <c r="AD26" s="1309"/>
      <c r="AE26" s="1309"/>
      <c r="AF26" s="1309"/>
      <c r="AG26" s="1309"/>
      <c r="AH26" s="1309"/>
      <c r="AI26" s="1309"/>
      <c r="AJ26" s="1309"/>
      <c r="AK26" s="1309"/>
      <c r="AL26" s="1309"/>
      <c r="AM26" s="1309"/>
      <c r="AN26" s="1309"/>
      <c r="AO26" s="1309"/>
      <c r="AP26" s="1309"/>
      <c r="AQ26" s="1309"/>
      <c r="AR26" s="1309"/>
      <c r="AS26" s="1310"/>
    </row>
    <row r="27" spans="1:80" ht="19.5" customHeight="1" x14ac:dyDescent="0.2">
      <c r="A27" s="1311" t="s">
        <v>305</v>
      </c>
      <c r="B27" s="1312"/>
      <c r="C27" s="1312"/>
      <c r="D27" s="1312"/>
      <c r="E27" s="1312"/>
      <c r="F27" s="1312"/>
      <c r="G27" s="1312"/>
      <c r="H27" s="1312"/>
      <c r="I27" s="1312"/>
      <c r="J27" s="1312"/>
      <c r="K27" s="1312"/>
      <c r="L27" s="1312"/>
      <c r="M27" s="1312"/>
      <c r="N27" s="1312"/>
      <c r="O27" s="1312"/>
      <c r="P27" s="1312"/>
      <c r="Q27" s="1312"/>
      <c r="R27" s="1312"/>
      <c r="S27" s="1312"/>
      <c r="T27" s="1312"/>
      <c r="U27" s="1312"/>
      <c r="V27" s="1312"/>
      <c r="W27" s="1312"/>
      <c r="X27" s="1312"/>
      <c r="Y27" s="1312"/>
      <c r="Z27" s="1312"/>
      <c r="AA27" s="1312"/>
      <c r="AB27" s="1312"/>
      <c r="AC27" s="1312"/>
      <c r="AD27" s="1312"/>
      <c r="AE27" s="1312"/>
      <c r="AF27" s="1312"/>
      <c r="AG27" s="1312"/>
      <c r="AH27" s="1312"/>
      <c r="AI27" s="1312"/>
      <c r="AJ27" s="1312"/>
      <c r="AK27" s="1312"/>
      <c r="AL27" s="1312"/>
      <c r="AM27" s="1313" t="s">
        <v>187</v>
      </c>
      <c r="AN27" s="1314"/>
      <c r="AO27" s="1314"/>
      <c r="AP27" s="1314"/>
      <c r="AQ27" s="1314"/>
      <c r="AR27" s="1314"/>
      <c r="AS27" s="1315"/>
    </row>
    <row r="28" spans="1:80" ht="3.75" customHeight="1" x14ac:dyDescent="0.2">
      <c r="A28" s="136"/>
      <c r="B28" s="136"/>
      <c r="C28" s="136"/>
      <c r="D28" s="136"/>
      <c r="E28" s="136"/>
      <c r="F28" s="136"/>
      <c r="G28" s="136"/>
      <c r="H28" s="136"/>
      <c r="I28" s="136"/>
      <c r="J28" s="136"/>
      <c r="K28" s="136"/>
      <c r="L28" s="136"/>
      <c r="M28" s="136"/>
      <c r="N28" s="136"/>
      <c r="O28" s="136"/>
      <c r="P28" s="136"/>
      <c r="Q28" s="136"/>
      <c r="R28" s="136"/>
      <c r="S28" s="136"/>
      <c r="T28" s="136"/>
      <c r="U28" s="136"/>
      <c r="V28" s="136"/>
      <c r="W28" s="136"/>
      <c r="X28" s="136"/>
      <c r="Y28" s="136"/>
      <c r="Z28" s="136"/>
      <c r="AA28" s="136"/>
      <c r="AB28" s="136"/>
      <c r="AC28" s="136"/>
      <c r="AD28" s="136"/>
      <c r="AE28" s="136"/>
      <c r="AF28" s="136"/>
      <c r="AG28" s="136"/>
      <c r="AH28" s="136"/>
      <c r="AI28" s="136"/>
      <c r="AJ28" s="136"/>
      <c r="AK28" s="136"/>
      <c r="AL28" s="136"/>
      <c r="AM28" s="136"/>
      <c r="AN28" s="136"/>
      <c r="AO28" s="136"/>
      <c r="AP28" s="136"/>
      <c r="AQ28" s="136"/>
      <c r="AR28" s="136"/>
      <c r="AS28" s="136"/>
    </row>
    <row r="29" spans="1:80" ht="19.5" customHeight="1" x14ac:dyDescent="0.2">
      <c r="A29" s="1365" t="s">
        <v>190</v>
      </c>
      <c r="B29" s="1366"/>
      <c r="C29" s="1366"/>
      <c r="D29" s="1367" t="s">
        <v>482</v>
      </c>
      <c r="E29" s="1368"/>
      <c r="F29" s="1368"/>
      <c r="G29" s="1369"/>
      <c r="H29" s="1370" t="s">
        <v>171</v>
      </c>
      <c r="I29" s="1370"/>
      <c r="J29" s="1370"/>
      <c r="K29" s="1370"/>
      <c r="L29" s="1371"/>
      <c r="M29" s="1372"/>
      <c r="N29" s="1373"/>
      <c r="O29" s="1373"/>
      <c r="P29" s="1373"/>
      <c r="Q29" s="1373"/>
      <c r="R29" s="1373"/>
      <c r="S29" s="1373"/>
      <c r="T29" s="1373"/>
      <c r="U29" s="1373"/>
      <c r="V29" s="1373"/>
      <c r="W29" s="1373"/>
      <c r="X29" s="1373"/>
      <c r="Y29" s="1373"/>
      <c r="Z29" s="1373"/>
      <c r="AA29" s="1373"/>
      <c r="AB29" s="1373"/>
      <c r="AC29" s="1374"/>
      <c r="AD29" s="1375" t="s">
        <v>304</v>
      </c>
      <c r="AE29" s="1376"/>
      <c r="AF29" s="1376"/>
      <c r="AG29" s="1376"/>
      <c r="AH29" s="1377"/>
      <c r="AI29" s="1378"/>
      <c r="AJ29" s="1378"/>
      <c r="AK29" s="1378"/>
      <c r="AL29" s="1378"/>
      <c r="AM29" s="1378"/>
      <c r="AN29" s="1378"/>
      <c r="AO29" s="1378"/>
      <c r="AP29" s="1378"/>
      <c r="AQ29" s="1378"/>
      <c r="AR29" s="1378"/>
      <c r="AS29" s="1379"/>
    </row>
    <row r="30" spans="1:80" ht="19.5" customHeight="1" x14ac:dyDescent="0.2">
      <c r="A30" s="1383" t="s">
        <v>310</v>
      </c>
      <c r="B30" s="1350"/>
      <c r="C30" s="1350"/>
      <c r="D30" s="1350"/>
      <c r="E30" s="1350"/>
      <c r="F30" s="1350"/>
      <c r="G30" s="1350"/>
      <c r="H30" s="1350"/>
      <c r="I30" s="1350"/>
      <c r="J30" s="1350"/>
      <c r="K30" s="1350"/>
      <c r="L30" s="1352"/>
      <c r="M30" s="1384"/>
      <c r="N30" s="1385"/>
      <c r="O30" s="1385"/>
      <c r="P30" s="1385"/>
      <c r="Q30" s="1385"/>
      <c r="R30" s="1385"/>
      <c r="S30" s="1385"/>
      <c r="T30" s="1385"/>
      <c r="U30" s="1385"/>
      <c r="V30" s="1385"/>
      <c r="W30" s="1385"/>
      <c r="X30" s="1385"/>
      <c r="Y30" s="1385"/>
      <c r="Z30" s="1385"/>
      <c r="AA30" s="1385"/>
      <c r="AB30" s="1385"/>
      <c r="AC30" s="1386"/>
      <c r="AD30" s="1330"/>
      <c r="AE30" s="1330"/>
      <c r="AF30" s="1330"/>
      <c r="AG30" s="1330"/>
      <c r="AH30" s="1380"/>
      <c r="AI30" s="1381"/>
      <c r="AJ30" s="1381"/>
      <c r="AK30" s="1381"/>
      <c r="AL30" s="1381"/>
      <c r="AM30" s="1381"/>
      <c r="AN30" s="1381"/>
      <c r="AO30" s="1381"/>
      <c r="AP30" s="1381"/>
      <c r="AQ30" s="1381"/>
      <c r="AR30" s="1381"/>
      <c r="AS30" s="1382"/>
    </row>
    <row r="31" spans="1:80" ht="19.5" customHeight="1" x14ac:dyDescent="0.2">
      <c r="A31" s="1326" t="s">
        <v>30</v>
      </c>
      <c r="B31" s="1327"/>
      <c r="C31" s="1327"/>
      <c r="D31" s="1327"/>
      <c r="E31" s="1327"/>
      <c r="F31" s="1327"/>
      <c r="G31" s="1327"/>
      <c r="H31" s="1327"/>
      <c r="I31" s="1327"/>
      <c r="J31" s="1327"/>
      <c r="K31" s="1327"/>
      <c r="L31" s="1328"/>
      <c r="M31" s="1357" t="s">
        <v>306</v>
      </c>
      <c r="N31" s="1357"/>
      <c r="O31" s="1357"/>
      <c r="P31" s="1357"/>
      <c r="Q31" s="1342"/>
      <c r="R31" s="1343"/>
      <c r="S31" s="1343"/>
      <c r="T31" s="1343"/>
      <c r="U31" s="1343"/>
      <c r="V31" s="1343"/>
      <c r="W31" s="1343"/>
      <c r="X31" s="1343"/>
      <c r="Y31" s="1343"/>
      <c r="Z31" s="1343"/>
      <c r="AA31" s="1343"/>
      <c r="AB31" s="1343"/>
      <c r="AC31" s="1343"/>
      <c r="AD31" s="1343"/>
      <c r="AE31" s="1343"/>
      <c r="AF31" s="1343"/>
      <c r="AG31" s="1343"/>
      <c r="AH31" s="1343"/>
      <c r="AI31" s="1343"/>
      <c r="AJ31" s="1343"/>
      <c r="AK31" s="1343"/>
      <c r="AL31" s="1343"/>
      <c r="AM31" s="1343"/>
      <c r="AN31" s="1343"/>
      <c r="AO31" s="1343"/>
      <c r="AP31" s="1343"/>
      <c r="AQ31" s="1343"/>
      <c r="AR31" s="1343"/>
      <c r="AS31" s="1344"/>
    </row>
    <row r="32" spans="1:80" ht="19.5" customHeight="1" x14ac:dyDescent="0.2">
      <c r="A32" s="1354"/>
      <c r="B32" s="1355"/>
      <c r="C32" s="1355"/>
      <c r="D32" s="1355"/>
      <c r="E32" s="1355"/>
      <c r="F32" s="1355"/>
      <c r="G32" s="1355"/>
      <c r="H32" s="1355"/>
      <c r="I32" s="1355"/>
      <c r="J32" s="1355"/>
      <c r="K32" s="1355"/>
      <c r="L32" s="1356"/>
      <c r="M32" s="1357" t="s">
        <v>31</v>
      </c>
      <c r="N32" s="1357"/>
      <c r="O32" s="1357"/>
      <c r="P32" s="1357"/>
      <c r="Q32" s="1342"/>
      <c r="R32" s="1343"/>
      <c r="S32" s="1343"/>
      <c r="T32" s="1343"/>
      <c r="U32" s="1343"/>
      <c r="V32" s="1343"/>
      <c r="W32" s="1343"/>
      <c r="X32" s="1343"/>
      <c r="Y32" s="1343"/>
      <c r="Z32" s="1343"/>
      <c r="AA32" s="1343"/>
      <c r="AB32" s="1343"/>
      <c r="AC32" s="1358"/>
      <c r="AD32" s="1357" t="s">
        <v>32</v>
      </c>
      <c r="AE32" s="1357"/>
      <c r="AF32" s="1357"/>
      <c r="AG32" s="1357"/>
      <c r="AH32" s="1359"/>
      <c r="AI32" s="1360"/>
      <c r="AJ32" s="1360"/>
      <c r="AK32" s="1360"/>
      <c r="AL32" s="1360"/>
      <c r="AM32" s="1360"/>
      <c r="AN32" s="1360"/>
      <c r="AO32" s="1360"/>
      <c r="AP32" s="1360"/>
      <c r="AQ32" s="1360"/>
      <c r="AR32" s="1360"/>
      <c r="AS32" s="1361"/>
    </row>
    <row r="33" spans="1:45" ht="19.5" customHeight="1" x14ac:dyDescent="0.2">
      <c r="A33" s="1354"/>
      <c r="B33" s="1355"/>
      <c r="C33" s="1355"/>
      <c r="D33" s="1355"/>
      <c r="E33" s="1355"/>
      <c r="F33" s="1355"/>
      <c r="G33" s="1355"/>
      <c r="H33" s="1355"/>
      <c r="I33" s="1355"/>
      <c r="J33" s="1355"/>
      <c r="K33" s="1355"/>
      <c r="L33" s="1356"/>
      <c r="M33" s="1357" t="s">
        <v>33</v>
      </c>
      <c r="N33" s="1357"/>
      <c r="O33" s="1357"/>
      <c r="P33" s="1357"/>
      <c r="Q33" s="1362"/>
      <c r="R33" s="1363"/>
      <c r="S33" s="1363"/>
      <c r="T33" s="1363"/>
      <c r="U33" s="1363"/>
      <c r="V33" s="1363"/>
      <c r="W33" s="1363"/>
      <c r="X33" s="1363"/>
      <c r="Y33" s="1363"/>
      <c r="Z33" s="1363"/>
      <c r="AA33" s="1363"/>
      <c r="AB33" s="1363"/>
      <c r="AC33" s="1363"/>
      <c r="AD33" s="1363"/>
      <c r="AE33" s="1363"/>
      <c r="AF33" s="1363"/>
      <c r="AG33" s="1363"/>
      <c r="AH33" s="1363"/>
      <c r="AI33" s="1363"/>
      <c r="AJ33" s="1363"/>
      <c r="AK33" s="1363"/>
      <c r="AL33" s="1363"/>
      <c r="AM33" s="1363"/>
      <c r="AN33" s="1363"/>
      <c r="AO33" s="1363"/>
      <c r="AP33" s="1363"/>
      <c r="AQ33" s="1363"/>
      <c r="AR33" s="1363"/>
      <c r="AS33" s="1364"/>
    </row>
    <row r="34" spans="1:45" ht="19.5" customHeight="1" x14ac:dyDescent="0.2">
      <c r="A34" s="1329"/>
      <c r="B34" s="1330"/>
      <c r="C34" s="1330"/>
      <c r="D34" s="1330"/>
      <c r="E34" s="1330"/>
      <c r="F34" s="1330"/>
      <c r="G34" s="1330"/>
      <c r="H34" s="1330"/>
      <c r="I34" s="1330"/>
      <c r="J34" s="1330"/>
      <c r="K34" s="1330"/>
      <c r="L34" s="1331"/>
      <c r="M34" s="1346" t="s">
        <v>34</v>
      </c>
      <c r="N34" s="1346"/>
      <c r="O34" s="1346"/>
      <c r="P34" s="1346"/>
      <c r="Q34" s="1338"/>
      <c r="R34" s="1339"/>
      <c r="S34" s="1339"/>
      <c r="T34" s="1339"/>
      <c r="U34" s="1339"/>
      <c r="V34" s="1339"/>
      <c r="W34" s="1339"/>
      <c r="X34" s="1339"/>
      <c r="Y34" s="1339"/>
      <c r="Z34" s="1339"/>
      <c r="AA34" s="1339"/>
      <c r="AB34" s="1339"/>
      <c r="AC34" s="1340"/>
      <c r="AD34" s="1341" t="s">
        <v>35</v>
      </c>
      <c r="AE34" s="1341"/>
      <c r="AF34" s="1341"/>
      <c r="AG34" s="1341"/>
      <c r="AH34" s="1342"/>
      <c r="AI34" s="1343"/>
      <c r="AJ34" s="1343"/>
      <c r="AK34" s="1343"/>
      <c r="AL34" s="1343"/>
      <c r="AM34" s="1343"/>
      <c r="AN34" s="1343"/>
      <c r="AO34" s="1343"/>
      <c r="AP34" s="1343"/>
      <c r="AQ34" s="1343"/>
      <c r="AR34" s="1343"/>
      <c r="AS34" s="1344"/>
    </row>
    <row r="35" spans="1:45" ht="19.5" customHeight="1" x14ac:dyDescent="0.2">
      <c r="A35" s="1345" t="s">
        <v>36</v>
      </c>
      <c r="B35" s="1346"/>
      <c r="C35" s="1346"/>
      <c r="D35" s="1346"/>
      <c r="E35" s="1346"/>
      <c r="F35" s="1346"/>
      <c r="G35" s="1346"/>
      <c r="H35" s="1346"/>
      <c r="I35" s="1346"/>
      <c r="J35" s="1346"/>
      <c r="K35" s="1346"/>
      <c r="L35" s="1346"/>
      <c r="M35" s="1347" t="s">
        <v>325</v>
      </c>
      <c r="N35" s="1348"/>
      <c r="O35" s="1348"/>
      <c r="P35" s="1348"/>
      <c r="Q35" s="1349"/>
      <c r="R35" s="1349"/>
      <c r="S35" s="1349"/>
      <c r="T35" s="1349"/>
      <c r="U35" s="1350" t="s">
        <v>38</v>
      </c>
      <c r="V35" s="1350"/>
      <c r="W35" s="1350"/>
      <c r="X35" s="1351"/>
      <c r="Y35" s="1351"/>
      <c r="Z35" s="1351"/>
      <c r="AA35" s="1350" t="s">
        <v>39</v>
      </c>
      <c r="AB35" s="1350"/>
      <c r="AC35" s="1352"/>
      <c r="AD35" s="1353" t="s">
        <v>175</v>
      </c>
      <c r="AE35" s="1350"/>
      <c r="AF35" s="1350"/>
      <c r="AG35" s="1352"/>
      <c r="AH35" s="1316"/>
      <c r="AI35" s="1317"/>
      <c r="AJ35" s="1317"/>
      <c r="AK35" s="1317"/>
      <c r="AL35" s="1317"/>
      <c r="AM35" s="1317"/>
      <c r="AN35" s="1317"/>
      <c r="AO35" s="1318" t="s">
        <v>176</v>
      </c>
      <c r="AP35" s="1318"/>
      <c r="AQ35" s="1318"/>
      <c r="AR35" s="1318"/>
      <c r="AS35" s="1319"/>
    </row>
    <row r="36" spans="1:45" ht="60" customHeight="1" x14ac:dyDescent="0.2">
      <c r="A36" s="1320" t="s">
        <v>311</v>
      </c>
      <c r="B36" s="1321"/>
      <c r="C36" s="1321"/>
      <c r="D36" s="1321"/>
      <c r="E36" s="1321"/>
      <c r="F36" s="1321"/>
      <c r="G36" s="1321"/>
      <c r="H36" s="1321"/>
      <c r="I36" s="1321"/>
      <c r="J36" s="1321"/>
      <c r="K36" s="1321"/>
      <c r="L36" s="1322"/>
      <c r="M36" s="1323"/>
      <c r="N36" s="1324"/>
      <c r="O36" s="1324"/>
      <c r="P36" s="1324"/>
      <c r="Q36" s="1324"/>
      <c r="R36" s="1324"/>
      <c r="S36" s="1324"/>
      <c r="T36" s="1324"/>
      <c r="U36" s="1324"/>
      <c r="V36" s="1324"/>
      <c r="W36" s="1324"/>
      <c r="X36" s="1324"/>
      <c r="Y36" s="1324"/>
      <c r="Z36" s="1324"/>
      <c r="AA36" s="1324"/>
      <c r="AB36" s="1324"/>
      <c r="AC36" s="1324"/>
      <c r="AD36" s="1324"/>
      <c r="AE36" s="1324"/>
      <c r="AF36" s="1324"/>
      <c r="AG36" s="1324"/>
      <c r="AH36" s="1324"/>
      <c r="AI36" s="1324"/>
      <c r="AJ36" s="1324"/>
      <c r="AK36" s="1324"/>
      <c r="AL36" s="1324"/>
      <c r="AM36" s="1324"/>
      <c r="AN36" s="1324"/>
      <c r="AO36" s="1324"/>
      <c r="AP36" s="1324"/>
      <c r="AQ36" s="1324"/>
      <c r="AR36" s="1324"/>
      <c r="AS36" s="1325"/>
    </row>
    <row r="37" spans="1:45" ht="19.5" customHeight="1" x14ac:dyDescent="0.2">
      <c r="A37" s="1326" t="s">
        <v>53</v>
      </c>
      <c r="B37" s="1327"/>
      <c r="C37" s="1327"/>
      <c r="D37" s="1327"/>
      <c r="E37" s="1327"/>
      <c r="F37" s="1327"/>
      <c r="G37" s="1327"/>
      <c r="H37" s="1327"/>
      <c r="I37" s="1327"/>
      <c r="J37" s="1327"/>
      <c r="K37" s="1327"/>
      <c r="L37" s="1328"/>
      <c r="M37" s="1332" t="s">
        <v>307</v>
      </c>
      <c r="N37" s="1332"/>
      <c r="O37" s="1332"/>
      <c r="P37" s="1332"/>
      <c r="Q37" s="1333"/>
      <c r="R37" s="1334"/>
      <c r="S37" s="1334"/>
      <c r="T37" s="1334"/>
      <c r="U37" s="1334"/>
      <c r="V37" s="1334"/>
      <c r="W37" s="1334"/>
      <c r="X37" s="1303" t="s">
        <v>176</v>
      </c>
      <c r="Y37" s="1303"/>
      <c r="Z37" s="1303"/>
      <c r="AA37" s="1303"/>
      <c r="AB37" s="1303"/>
      <c r="AC37" s="1335"/>
      <c r="AD37" s="1332" t="s">
        <v>308</v>
      </c>
      <c r="AE37" s="1332"/>
      <c r="AF37" s="1332"/>
      <c r="AG37" s="1332"/>
      <c r="AH37" s="1336"/>
      <c r="AI37" s="1337"/>
      <c r="AJ37" s="1337"/>
      <c r="AK37" s="1337"/>
      <c r="AL37" s="1337"/>
      <c r="AM37" s="1337"/>
      <c r="AN37" s="1337"/>
      <c r="AO37" s="1303" t="s">
        <v>176</v>
      </c>
      <c r="AP37" s="1303"/>
      <c r="AQ37" s="1303"/>
      <c r="AR37" s="1303"/>
      <c r="AS37" s="1304"/>
    </row>
    <row r="38" spans="1:45" ht="30" customHeight="1" x14ac:dyDescent="0.2">
      <c r="A38" s="1329"/>
      <c r="B38" s="1330"/>
      <c r="C38" s="1330"/>
      <c r="D38" s="1330"/>
      <c r="E38" s="1330"/>
      <c r="F38" s="1330"/>
      <c r="G38" s="1330"/>
      <c r="H38" s="1330"/>
      <c r="I38" s="1330"/>
      <c r="J38" s="1330"/>
      <c r="K38" s="1330"/>
      <c r="L38" s="1331"/>
      <c r="M38" s="1305" t="s">
        <v>309</v>
      </c>
      <c r="N38" s="1306"/>
      <c r="O38" s="1306"/>
      <c r="P38" s="1307"/>
      <c r="Q38" s="1308"/>
      <c r="R38" s="1309"/>
      <c r="S38" s="1309"/>
      <c r="T38" s="1309"/>
      <c r="U38" s="1309"/>
      <c r="V38" s="1309"/>
      <c r="W38" s="1309"/>
      <c r="X38" s="1309"/>
      <c r="Y38" s="1309"/>
      <c r="Z38" s="1309"/>
      <c r="AA38" s="1309"/>
      <c r="AB38" s="1309"/>
      <c r="AC38" s="1309"/>
      <c r="AD38" s="1309"/>
      <c r="AE38" s="1309"/>
      <c r="AF38" s="1309"/>
      <c r="AG38" s="1309"/>
      <c r="AH38" s="1309"/>
      <c r="AI38" s="1309"/>
      <c r="AJ38" s="1309"/>
      <c r="AK38" s="1309"/>
      <c r="AL38" s="1309"/>
      <c r="AM38" s="1309"/>
      <c r="AN38" s="1309"/>
      <c r="AO38" s="1309"/>
      <c r="AP38" s="1309"/>
      <c r="AQ38" s="1309"/>
      <c r="AR38" s="1309"/>
      <c r="AS38" s="1310"/>
    </row>
    <row r="39" spans="1:45" ht="19.5" customHeight="1" x14ac:dyDescent="0.2">
      <c r="A39" s="1311" t="s">
        <v>305</v>
      </c>
      <c r="B39" s="1312"/>
      <c r="C39" s="1312"/>
      <c r="D39" s="1312"/>
      <c r="E39" s="1312"/>
      <c r="F39" s="1312"/>
      <c r="G39" s="1312"/>
      <c r="H39" s="1312"/>
      <c r="I39" s="1312"/>
      <c r="J39" s="1312"/>
      <c r="K39" s="1312"/>
      <c r="L39" s="1312"/>
      <c r="M39" s="1312"/>
      <c r="N39" s="1312"/>
      <c r="O39" s="1312"/>
      <c r="P39" s="1312"/>
      <c r="Q39" s="1312"/>
      <c r="R39" s="1312"/>
      <c r="S39" s="1312"/>
      <c r="T39" s="1312"/>
      <c r="U39" s="1312"/>
      <c r="V39" s="1312"/>
      <c r="W39" s="1312"/>
      <c r="X39" s="1312"/>
      <c r="Y39" s="1312"/>
      <c r="Z39" s="1312"/>
      <c r="AA39" s="1312"/>
      <c r="AB39" s="1312"/>
      <c r="AC39" s="1312"/>
      <c r="AD39" s="1312"/>
      <c r="AE39" s="1312"/>
      <c r="AF39" s="1312"/>
      <c r="AG39" s="1312"/>
      <c r="AH39" s="1312"/>
      <c r="AI39" s="1312"/>
      <c r="AJ39" s="1312"/>
      <c r="AK39" s="1312"/>
      <c r="AL39" s="1312"/>
      <c r="AM39" s="1313" t="s">
        <v>187</v>
      </c>
      <c r="AN39" s="1314"/>
      <c r="AO39" s="1314"/>
      <c r="AP39" s="1314"/>
      <c r="AQ39" s="1314"/>
      <c r="AR39" s="1314"/>
      <c r="AS39" s="1315"/>
    </row>
    <row r="40" spans="1:45" x14ac:dyDescent="0.2">
      <c r="A40" s="24"/>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row>
  </sheetData>
  <sheetProtection sheet="1" formatCells="0" formatRows="0" insertRows="0" deleteRows="0" selectLockedCells="1" sort="0" autoFilter="0" pivotTables="0"/>
  <mergeCells count="129">
    <mergeCell ref="A5:C5"/>
    <mergeCell ref="D5:G5"/>
    <mergeCell ref="H5:L5"/>
    <mergeCell ref="M5:AC5"/>
    <mergeCell ref="AD5:AG6"/>
    <mergeCell ref="AH5:AS6"/>
    <mergeCell ref="A6:L6"/>
    <mergeCell ref="M6:AC6"/>
    <mergeCell ref="Q10:AC10"/>
    <mergeCell ref="AD10:AG10"/>
    <mergeCell ref="AH10:AS10"/>
    <mergeCell ref="A7:L10"/>
    <mergeCell ref="M7:P7"/>
    <mergeCell ref="Q7:AS7"/>
    <mergeCell ref="M8:P8"/>
    <mergeCell ref="Q8:AC8"/>
    <mergeCell ref="AD8:AG8"/>
    <mergeCell ref="AH8:AS8"/>
    <mergeCell ref="M9:P9"/>
    <mergeCell ref="Q9:AS9"/>
    <mergeCell ref="M10:P10"/>
    <mergeCell ref="AH11:AN11"/>
    <mergeCell ref="AO11:AS11"/>
    <mergeCell ref="A12:L12"/>
    <mergeCell ref="M12:AS12"/>
    <mergeCell ref="A11:L11"/>
    <mergeCell ref="M11:P11"/>
    <mergeCell ref="Q11:T11"/>
    <mergeCell ref="U11:W11"/>
    <mergeCell ref="X11:Z11"/>
    <mergeCell ref="AA11:AC11"/>
    <mergeCell ref="AD11:AG11"/>
    <mergeCell ref="A13:L14"/>
    <mergeCell ref="M13:P13"/>
    <mergeCell ref="Q13:W13"/>
    <mergeCell ref="X13:AC13"/>
    <mergeCell ref="AD13:AG13"/>
    <mergeCell ref="AH13:AN13"/>
    <mergeCell ref="AO13:AS13"/>
    <mergeCell ref="M14:P14"/>
    <mergeCell ref="Q14:AS14"/>
    <mergeCell ref="A15:AL15"/>
    <mergeCell ref="AM15:AS15"/>
    <mergeCell ref="A17:C17"/>
    <mergeCell ref="D17:G17"/>
    <mergeCell ref="H17:L17"/>
    <mergeCell ref="M17:AC17"/>
    <mergeCell ref="AD17:AG18"/>
    <mergeCell ref="M21:P21"/>
    <mergeCell ref="Q21:AS21"/>
    <mergeCell ref="M22:P22"/>
    <mergeCell ref="Q22:AC22"/>
    <mergeCell ref="AD22:AG22"/>
    <mergeCell ref="AH22:AS22"/>
    <mergeCell ref="AH17:AS18"/>
    <mergeCell ref="A18:L18"/>
    <mergeCell ref="M18:AC18"/>
    <mergeCell ref="A19:L22"/>
    <mergeCell ref="M19:P19"/>
    <mergeCell ref="Q19:AS19"/>
    <mergeCell ref="M20:P20"/>
    <mergeCell ref="Q20:AC20"/>
    <mergeCell ref="AD20:AG20"/>
    <mergeCell ref="AH20:AS20"/>
    <mergeCell ref="AD23:AG23"/>
    <mergeCell ref="AH23:AN23"/>
    <mergeCell ref="AO23:AS23"/>
    <mergeCell ref="A24:L24"/>
    <mergeCell ref="M24:AS24"/>
    <mergeCell ref="A25:L26"/>
    <mergeCell ref="M25:P25"/>
    <mergeCell ref="Q25:W25"/>
    <mergeCell ref="X25:AC25"/>
    <mergeCell ref="AD25:AG25"/>
    <mergeCell ref="A23:L23"/>
    <mergeCell ref="M23:P23"/>
    <mergeCell ref="Q23:T23"/>
    <mergeCell ref="U23:W23"/>
    <mergeCell ref="X23:Z23"/>
    <mergeCell ref="AA23:AC23"/>
    <mergeCell ref="A29:C29"/>
    <mergeCell ref="D29:G29"/>
    <mergeCell ref="H29:L29"/>
    <mergeCell ref="M29:AC29"/>
    <mergeCell ref="AD29:AG30"/>
    <mergeCell ref="AH29:AS30"/>
    <mergeCell ref="A30:L30"/>
    <mergeCell ref="M30:AC30"/>
    <mergeCell ref="AH25:AN25"/>
    <mergeCell ref="AO25:AS25"/>
    <mergeCell ref="M26:P26"/>
    <mergeCell ref="Q26:AS26"/>
    <mergeCell ref="A27:AL27"/>
    <mergeCell ref="AM27:AS27"/>
    <mergeCell ref="Q34:AC34"/>
    <mergeCell ref="AD34:AG34"/>
    <mergeCell ref="AH34:AS34"/>
    <mergeCell ref="A35:L35"/>
    <mergeCell ref="M35:P35"/>
    <mergeCell ref="Q35:T35"/>
    <mergeCell ref="U35:W35"/>
    <mergeCell ref="X35:Z35"/>
    <mergeCell ref="AA35:AC35"/>
    <mergeCell ref="AD35:AG35"/>
    <mergeCell ref="A31:L34"/>
    <mergeCell ref="M31:P31"/>
    <mergeCell ref="Q31:AS31"/>
    <mergeCell ref="M32:P32"/>
    <mergeCell ref="Q32:AC32"/>
    <mergeCell ref="AD32:AG32"/>
    <mergeCell ref="AH32:AS32"/>
    <mergeCell ref="M33:P33"/>
    <mergeCell ref="Q33:AS33"/>
    <mergeCell ref="M34:P34"/>
    <mergeCell ref="AO37:AS37"/>
    <mergeCell ref="M38:P38"/>
    <mergeCell ref="Q38:AS38"/>
    <mergeCell ref="A39:AL39"/>
    <mergeCell ref="AM39:AS39"/>
    <mergeCell ref="AH35:AN35"/>
    <mergeCell ref="AO35:AS35"/>
    <mergeCell ref="A36:L36"/>
    <mergeCell ref="M36:AS36"/>
    <mergeCell ref="A37:L38"/>
    <mergeCell ref="M37:P37"/>
    <mergeCell ref="Q37:W37"/>
    <mergeCell ref="X37:AC37"/>
    <mergeCell ref="AD37:AG37"/>
    <mergeCell ref="AH37:AN37"/>
  </mergeCells>
  <phoneticPr fontId="1"/>
  <dataValidations xWindow="111" yWindow="367" count="8">
    <dataValidation type="list" allowBlank="1" showErrorMessage="1" promptTitle="見積書が１社のみの場合、理由を記載してください" prompt="　「１社しか生産していない」「販売先が１社限定」等の業界、商習慣に起因した、やむを得ない場合のみ、１社で構いません。_x000a_　「過去に取引実績があるため」等の社内事情に関する理由は認められません" sqref="AM27:AS27 AM15:AS15 AM39:AS39">
      <formula1>"選択してください,関連あり,関連なし"</formula1>
    </dataValidation>
    <dataValidation allowBlank="1" showInputMessage="1" showErrorMessage="1" prompt="主に以下の点を明確かつ具体的に説明してください。_x000a_・本助成事業遂行にあたっての使用目的_x000a_・リース・レンタルではなく購入が必要な理由" sqref="M12:AS12 M24:AS24 M36:AS36"/>
    <dataValidation allowBlank="1" showInputMessage="1" showErrorMessage="1" prompt="やむを得ず２者提出できない場合は、その理由を記入してください。_x000a_（ただし、「過去に取引実績があるから」等は不可）" sqref="Q14:AS14 Q26:AS26 Q38:AS38"/>
    <dataValidation imeMode="disabled" allowBlank="1" showInputMessage="1" showErrorMessage="1" sqref="AH8:AS8 Q11:T11 X11:Z11 AH37:AN37 Q13:W13 AH13:AN13 AH20:AS20 Q23:T23 X23:Z23 Q37:W37 Q25:W25 AH25:AN25 AH32:AS32 Q35:T35 X35:Z35"/>
    <dataValidation allowBlank="1" showInputMessage="1" showErrorMessage="1" prompt="原則東京都内の自社の事業所等（他社は不可）で、公社が検査時に確認できる場所としてください。" sqref="M6:AC6 M18:AC18 M30:AC30"/>
    <dataValidation imeMode="disabled" allowBlank="1" showInputMessage="1" showErrorMessage="1" prompt="前ページの「(2)機械装置・工具器具費」の「助成事業に要する経費（税込）」の金額を記入してください。" sqref="AH11:AN11 AH23:AN23 AH35:AN35"/>
    <dataValidation allowBlank="1" showInputMessage="1" showErrorMessage="1" prompt="前ページの「(2)機械装置・工具器具費」の「経費番号」（機-1、機-2）を記入してください。" sqref="D29:G29"/>
    <dataValidation allowBlank="1" showInputMessage="1" showErrorMessage="1" prompt="前ページの「(2)機械装置・工具器具費」の「経費番号」（機-1、機-2）を記入してください。" sqref="D5:G5 D17:G17"/>
  </dataValidations>
  <pageMargins left="0.59055118110236227" right="0.19685039370078741" top="0.39370078740157483" bottom="0.39370078740157483" header="0.19685039370078741" footer="0.19685039370078741"/>
  <pageSetup paperSize="9" scale="96" orientation="portrait" r:id="rId1"/>
  <headerFooter>
    <oddFooter>&amp;C&amp;10&amp;A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pageSetUpPr fitToPage="1"/>
  </sheetPr>
  <dimension ref="A1:AR31"/>
  <sheetViews>
    <sheetView showGridLines="0" view="pageBreakPreview" topLeftCell="A19" zoomScale="98" zoomScaleNormal="100" zoomScaleSheetLayoutView="98" workbookViewId="0">
      <selection activeCell="E9" sqref="E9"/>
    </sheetView>
  </sheetViews>
  <sheetFormatPr defaultColWidth="2.08984375" defaultRowHeight="14.25" customHeight="1" x14ac:dyDescent="0.2"/>
  <cols>
    <col min="1" max="1" width="6.90625" style="5" customWidth="1"/>
    <col min="2" max="2" width="23" style="5" customWidth="1"/>
    <col min="3" max="3" width="10.7265625" style="5" customWidth="1"/>
    <col min="4" max="4" width="5.7265625" style="5" customWidth="1"/>
    <col min="5" max="5" width="11.36328125" style="5" customWidth="1"/>
    <col min="6" max="7" width="11.453125" style="5" customWidth="1"/>
    <col min="8" max="8" width="16.36328125" style="5" customWidth="1"/>
    <col min="9" max="9" width="2.08984375" style="57" customWidth="1"/>
    <col min="10" max="11" width="2.08984375" style="5" customWidth="1"/>
    <col min="12" max="12" width="11.26953125" style="5" customWidth="1"/>
    <col min="13" max="13" width="9.453125" style="5" customWidth="1"/>
    <col min="14" max="14" width="6.26953125" style="5" customWidth="1"/>
    <col min="15" max="211" width="2.08984375" style="5" customWidth="1"/>
    <col min="212" max="16384" width="2.08984375" style="5"/>
  </cols>
  <sheetData>
    <row r="1" spans="1:44" s="126" customFormat="1" ht="15" customHeight="1" x14ac:dyDescent="0.2">
      <c r="A1" s="115"/>
      <c r="B1" s="124"/>
      <c r="C1" s="124"/>
      <c r="D1" s="124"/>
      <c r="E1" s="124"/>
      <c r="F1" s="124"/>
      <c r="G1" s="124"/>
      <c r="H1" s="23" t="s">
        <v>480</v>
      </c>
      <c r="I1" s="139"/>
      <c r="J1" s="140"/>
      <c r="K1" s="140"/>
      <c r="L1" s="124"/>
      <c r="M1" s="124"/>
      <c r="N1" s="124"/>
      <c r="O1" s="124"/>
      <c r="P1" s="124"/>
      <c r="Q1" s="124"/>
      <c r="R1" s="124"/>
      <c r="S1" s="124"/>
      <c r="T1" s="127"/>
      <c r="U1" s="127"/>
      <c r="V1" s="141"/>
      <c r="W1" s="141"/>
      <c r="X1" s="141"/>
      <c r="Y1" s="141"/>
      <c r="Z1" s="141"/>
    </row>
    <row r="2" spans="1:44" ht="15" customHeight="1" x14ac:dyDescent="0.2">
      <c r="A2" s="17" t="s">
        <v>558</v>
      </c>
      <c r="B2" s="33"/>
      <c r="C2" s="33"/>
      <c r="D2" s="33"/>
      <c r="E2" s="33"/>
      <c r="F2" s="33"/>
      <c r="G2" s="33"/>
      <c r="H2" s="33"/>
    </row>
    <row r="3" spans="1:44" ht="15" customHeight="1" x14ac:dyDescent="0.2">
      <c r="A3" s="37" t="s">
        <v>553</v>
      </c>
      <c r="B3" s="19"/>
      <c r="C3" s="19"/>
      <c r="D3" s="19"/>
      <c r="E3" s="19"/>
      <c r="F3" s="19"/>
      <c r="G3" s="19"/>
      <c r="H3" s="19"/>
      <c r="L3" s="77"/>
    </row>
    <row r="4" spans="1:44" ht="15" customHeight="1" x14ac:dyDescent="0.2">
      <c r="A4" s="37" t="s">
        <v>559</v>
      </c>
      <c r="B4" s="19"/>
      <c r="C4" s="19"/>
      <c r="D4" s="19"/>
      <c r="E4" s="19"/>
      <c r="F4" s="19"/>
      <c r="G4" s="19"/>
      <c r="H4" s="19"/>
      <c r="L4" s="77"/>
    </row>
    <row r="5" spans="1:44" ht="15" customHeight="1" x14ac:dyDescent="0.2">
      <c r="A5" s="19" t="s">
        <v>477</v>
      </c>
      <c r="B5" s="19"/>
      <c r="C5" s="19"/>
      <c r="D5" s="19"/>
      <c r="E5" s="19"/>
      <c r="F5" s="19"/>
      <c r="G5" s="19"/>
      <c r="H5" s="46" t="s">
        <v>25</v>
      </c>
      <c r="I5" s="58"/>
      <c r="J5" s="6"/>
      <c r="L5" s="75"/>
    </row>
    <row r="6" spans="1:44" ht="45" customHeight="1" x14ac:dyDescent="0.2">
      <c r="A6" s="40" t="s">
        <v>189</v>
      </c>
      <c r="B6" s="97" t="s">
        <v>478</v>
      </c>
      <c r="C6" s="97" t="s">
        <v>273</v>
      </c>
      <c r="D6" s="47" t="s">
        <v>64</v>
      </c>
      <c r="E6" s="48" t="s">
        <v>270</v>
      </c>
      <c r="F6" s="97" t="s">
        <v>286</v>
      </c>
      <c r="G6" s="97" t="s">
        <v>45</v>
      </c>
      <c r="H6" s="43" t="s">
        <v>481</v>
      </c>
      <c r="I6" s="56" t="s">
        <v>44</v>
      </c>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row>
    <row r="7" spans="1:44" ht="41.25" customHeight="1" x14ac:dyDescent="0.2">
      <c r="A7" s="580">
        <f>ROW()-6</f>
        <v>1</v>
      </c>
      <c r="B7" s="54"/>
      <c r="C7" s="49"/>
      <c r="D7" s="12"/>
      <c r="E7" s="49"/>
      <c r="F7" s="577">
        <f>委託費11[[#This Row],[数量／
指導日数
(A)]]*委託費11[[#This Row],[単価
（税抜）
(B)]]</f>
        <v>0</v>
      </c>
      <c r="G7" s="577">
        <f>ROUNDDOWN(委託費11[[#This Row],[助成対象経費
（税抜）
(A)×(B）]]*1.1,0)</f>
        <v>0</v>
      </c>
      <c r="H7" s="60"/>
      <c r="I7" s="581" t="str">
        <f>IF(OR(AND(委託費11[[#This Row],[委託内容／
指導内容]]="",委託費11[[#This Row],[数量／
指導日数
(A)]]="",委託費11[[#This Row],[単位]]="",委託費11[[#This Row],[単価
（税抜）
(B)]]="",委託費11[[#This Row],[委託先事業者名／
専門家所属・氏名   ]]=""),
          AND(委託費11[[#This Row],[委託内容／
指導内容]]&lt;&gt;"",委託費11[[#This Row],[数量／
指導日数
(A)]]&lt;&gt;"",委託費11[[#This Row],[単位]]&lt;&gt;"",委託費11[[#This Row],[単価
（税抜）
(B)]]&lt;&gt;"",委託費11[[#This Row],[委託先事業者名／
専門家所属・氏名   ]]&lt;&gt;"")),
    "",
    "←全ての項目を入力してください。")</f>
        <v/>
      </c>
    </row>
    <row r="8" spans="1:44" ht="41.25" customHeight="1" x14ac:dyDescent="0.2">
      <c r="A8" s="580">
        <f t="shared" ref="A8:A23" si="0">ROW()-6</f>
        <v>2</v>
      </c>
      <c r="B8" s="54"/>
      <c r="C8" s="49"/>
      <c r="D8" s="12"/>
      <c r="E8" s="49"/>
      <c r="F8" s="577">
        <f>委託費11[[#This Row],[数量／
指導日数
(A)]]*委託費11[[#This Row],[単価
（税抜）
(B)]]</f>
        <v>0</v>
      </c>
      <c r="G8" s="577">
        <f>ROUNDDOWN(委託費11[[#This Row],[助成対象経費
（税抜）
(A)×(B）]]*1.1,0)</f>
        <v>0</v>
      </c>
      <c r="H8" s="60"/>
      <c r="I8" s="581" t="str">
        <f>IF(OR(AND(委託費11[[#This Row],[委託内容／
指導内容]]="",委託費11[[#This Row],[数量／
指導日数
(A)]]="",委託費11[[#This Row],[単位]]="",委託費11[[#This Row],[単価
（税抜）
(B)]]="",委託費11[[#This Row],[委託先事業者名／
専門家所属・氏名   ]]=""),
          AND(委託費11[[#This Row],[委託内容／
指導内容]]&lt;&gt;"",委託費11[[#This Row],[数量／
指導日数
(A)]]&lt;&gt;"",委託費11[[#This Row],[単位]]&lt;&gt;"",委託費11[[#This Row],[単価
（税抜）
(B)]]&lt;&gt;"",委託費11[[#This Row],[委託先事業者名／
専門家所属・氏名   ]]&lt;&gt;"")),
    "",
    "←全ての項目を入力してください。")</f>
        <v/>
      </c>
      <c r="K8" s="142"/>
      <c r="M8" s="143"/>
      <c r="N8" s="143"/>
    </row>
    <row r="9" spans="1:44" ht="41.25" customHeight="1" x14ac:dyDescent="0.2">
      <c r="A9" s="580">
        <f t="shared" si="0"/>
        <v>3</v>
      </c>
      <c r="B9" s="54"/>
      <c r="C9" s="145"/>
      <c r="D9" s="146"/>
      <c r="E9" s="138"/>
      <c r="F9" s="577">
        <f>委託費11[[#This Row],[数量／
指導日数
(A)]]*委託費11[[#This Row],[単価
（税抜）
(B)]]</f>
        <v>0</v>
      </c>
      <c r="G9" s="577">
        <f>ROUNDDOWN(委託費11[[#This Row],[助成対象経費
（税抜）
(A)×(B）]]*1.1,0)</f>
        <v>0</v>
      </c>
      <c r="H9" s="130"/>
      <c r="I9" s="581" t="str">
        <f>IF(OR(AND(委託費11[[#This Row],[委託内容／
指導内容]]="",委託費11[[#This Row],[数量／
指導日数
(A)]]="",委託費11[[#This Row],[単位]]="",委託費11[[#This Row],[単価
（税抜）
(B)]]="",委託費11[[#This Row],[委託先事業者名／
専門家所属・氏名   ]]=""),
          AND(委託費11[[#This Row],[委託内容／
指導内容]]&lt;&gt;"",委託費11[[#This Row],[数量／
指導日数
(A)]]&lt;&gt;"",委託費11[[#This Row],[単位]]&lt;&gt;"",委託費11[[#This Row],[単価
（税抜）
(B)]]&lt;&gt;"",委託費11[[#This Row],[委託先事業者名／
専門家所属・氏名   ]]&lt;&gt;"")),
    "",
    "←全ての項目を入力してください。")</f>
        <v/>
      </c>
      <c r="L9" s="7"/>
      <c r="M9" s="7"/>
      <c r="N9" s="7"/>
    </row>
    <row r="10" spans="1:44" ht="41.25" customHeight="1" x14ac:dyDescent="0.2">
      <c r="A10" s="580">
        <f t="shared" si="0"/>
        <v>4</v>
      </c>
      <c r="B10" s="539"/>
      <c r="C10" s="540"/>
      <c r="D10" s="13"/>
      <c r="E10" s="540"/>
      <c r="F10" s="577">
        <f>委託費11[[#This Row],[数量／
指導日数
(A)]]*委託費11[[#This Row],[単価
（税抜）
(B)]]</f>
        <v>0</v>
      </c>
      <c r="G10" s="577">
        <f>ROUNDDOWN(委託費11[[#This Row],[助成対象経費
（税抜）
(A)×(B）]]*1.1,0)</f>
        <v>0</v>
      </c>
      <c r="H10" s="541"/>
      <c r="I10" s="581" t="str">
        <f>IF(OR(AND(委託費11[[#This Row],[委託内容／
指導内容]]="",委託費11[[#This Row],[数量／
指導日数
(A)]]="",委託費11[[#This Row],[単位]]="",委託費11[[#This Row],[単価
（税抜）
(B)]]="",委託費11[[#This Row],[委託先事業者名／
専門家所属・氏名   ]]=""),
          AND(委託費11[[#This Row],[委託内容／
指導内容]]&lt;&gt;"",委託費11[[#This Row],[数量／
指導日数
(A)]]&lt;&gt;"",委託費11[[#This Row],[単位]]&lt;&gt;"",委託費11[[#This Row],[単価
（税抜）
(B)]]&lt;&gt;"",委託費11[[#This Row],[委託先事業者名／
専門家所属・氏名   ]]&lt;&gt;"")),
    "",
    "←全ての項目を入力してください。")</f>
        <v/>
      </c>
      <c r="L10" s="7"/>
      <c r="M10" s="7"/>
      <c r="N10" s="7"/>
    </row>
    <row r="11" spans="1:44" ht="41.25" customHeight="1" x14ac:dyDescent="0.2">
      <c r="A11" s="580">
        <f t="shared" si="0"/>
        <v>5</v>
      </c>
      <c r="B11" s="54"/>
      <c r="C11" s="49"/>
      <c r="D11" s="12"/>
      <c r="E11" s="49"/>
      <c r="F11" s="577">
        <f>委託費11[[#This Row],[数量／
指導日数
(A)]]*委託費11[[#This Row],[単価
（税抜）
(B)]]</f>
        <v>0</v>
      </c>
      <c r="G11" s="577">
        <f>ROUNDDOWN(委託費11[[#This Row],[助成対象経費
（税抜）
(A)×(B）]]*1.1,0)</f>
        <v>0</v>
      </c>
      <c r="H11" s="60"/>
      <c r="I11" s="581" t="str">
        <f>IF(OR(AND(委託費11[[#This Row],[委託内容／
指導内容]]="",委託費11[[#This Row],[数量／
指導日数
(A)]]="",委託費11[[#This Row],[単位]]="",委託費11[[#This Row],[単価
（税抜）
(B)]]="",委託費11[[#This Row],[委託先事業者名／
専門家所属・氏名   ]]=""),
          AND(委託費11[[#This Row],[委託内容／
指導内容]]&lt;&gt;"",委託費11[[#This Row],[数量／
指導日数
(A)]]&lt;&gt;"",委託費11[[#This Row],[単位]]&lt;&gt;"",委託費11[[#This Row],[単価
（税抜）
(B)]]&lt;&gt;"",委託費11[[#This Row],[委託先事業者名／
専門家所属・氏名   ]]&lt;&gt;"")),
    "",
    "←全ての項目を入力してください。")</f>
        <v/>
      </c>
      <c r="L11" s="7"/>
      <c r="M11" s="7"/>
      <c r="N11" s="7"/>
    </row>
    <row r="12" spans="1:44" ht="41.25" customHeight="1" x14ac:dyDescent="0.2">
      <c r="A12" s="580">
        <f t="shared" si="0"/>
        <v>6</v>
      </c>
      <c r="B12" s="54"/>
      <c r="C12" s="49"/>
      <c r="D12" s="13"/>
      <c r="E12" s="49"/>
      <c r="F12" s="577">
        <f>委託費11[[#This Row],[数量／
指導日数
(A)]]*委託費11[[#This Row],[単価
（税抜）
(B)]]</f>
        <v>0</v>
      </c>
      <c r="G12" s="577">
        <f>ROUNDDOWN(委託費11[[#This Row],[助成対象経費
（税抜）
(A)×(B）]]*1.1,0)</f>
        <v>0</v>
      </c>
      <c r="H12" s="60"/>
      <c r="I12" s="581" t="str">
        <f>IF(OR(AND(委託費11[[#This Row],[委託内容／
指導内容]]="",委託費11[[#This Row],[数量／
指導日数
(A)]]="",委託費11[[#This Row],[単位]]="",委託費11[[#This Row],[単価
（税抜）
(B)]]="",委託費11[[#This Row],[委託先事業者名／
専門家所属・氏名   ]]=""),
          AND(委託費11[[#This Row],[委託内容／
指導内容]]&lt;&gt;"",委託費11[[#This Row],[数量／
指導日数
(A)]]&lt;&gt;"",委託費11[[#This Row],[単位]]&lt;&gt;"",委託費11[[#This Row],[単価
（税抜）
(B)]]&lt;&gt;"",委託費11[[#This Row],[委託先事業者名／
専門家所属・氏名   ]]&lt;&gt;"")),
    "",
    "←全ての項目を入力してください。")</f>
        <v/>
      </c>
      <c r="L12" s="7"/>
      <c r="M12" s="7"/>
      <c r="N12" s="7"/>
    </row>
    <row r="13" spans="1:44" ht="41.25" customHeight="1" x14ac:dyDescent="0.2">
      <c r="A13" s="580">
        <f>ROW()-6</f>
        <v>7</v>
      </c>
      <c r="B13" s="54"/>
      <c r="C13" s="49"/>
      <c r="D13" s="13"/>
      <c r="E13" s="49"/>
      <c r="F13" s="577">
        <f>委託費11[[#This Row],[数量／
指導日数
(A)]]*委託費11[[#This Row],[単価
（税抜）
(B)]]</f>
        <v>0</v>
      </c>
      <c r="G13" s="577">
        <f>ROUNDDOWN(委託費11[[#This Row],[助成対象経費
（税抜）
(A)×(B）]]*1.1,0)</f>
        <v>0</v>
      </c>
      <c r="H13" s="60"/>
      <c r="I13" s="581" t="str">
        <f>IF(OR(AND(委託費11[[#This Row],[委託内容／
指導内容]]="",委託費11[[#This Row],[数量／
指導日数
(A)]]="",委託費11[[#This Row],[単位]]="",委託費11[[#This Row],[単価
（税抜）
(B)]]="",委託費11[[#This Row],[委託先事業者名／
専門家所属・氏名   ]]=""),
          AND(委託費11[[#This Row],[委託内容／
指導内容]]&lt;&gt;"",委託費11[[#This Row],[数量／
指導日数
(A)]]&lt;&gt;"",委託費11[[#This Row],[単位]]&lt;&gt;"",委託費11[[#This Row],[単価
（税抜）
(B)]]&lt;&gt;"",委託費11[[#This Row],[委託先事業者名／
専門家所属・氏名   ]]&lt;&gt;"")),
    "",
    "←全ての項目を入力してください。")</f>
        <v/>
      </c>
    </row>
    <row r="14" spans="1:44" ht="41.25" customHeight="1" x14ac:dyDescent="0.2">
      <c r="A14" s="580">
        <f t="shared" si="0"/>
        <v>8</v>
      </c>
      <c r="B14" s="54"/>
      <c r="C14" s="49"/>
      <c r="D14" s="13"/>
      <c r="E14" s="49"/>
      <c r="F14" s="577">
        <f>委託費11[[#This Row],[数量／
指導日数
(A)]]*委託費11[[#This Row],[単価
（税抜）
(B)]]</f>
        <v>0</v>
      </c>
      <c r="G14" s="577">
        <f>ROUNDDOWN(委託費11[[#This Row],[助成対象経費
（税抜）
(A)×(B）]]*1.1,0)</f>
        <v>0</v>
      </c>
      <c r="H14" s="60"/>
      <c r="I14" s="581" t="str">
        <f>IF(OR(AND(委託費11[[#This Row],[委託内容／
指導内容]]="",委託費11[[#This Row],[数量／
指導日数
(A)]]="",委託費11[[#This Row],[単位]]="",委託費11[[#This Row],[単価
（税抜）
(B)]]="",委託費11[[#This Row],[委託先事業者名／
専門家所属・氏名   ]]=""),
          AND(委託費11[[#This Row],[委託内容／
指導内容]]&lt;&gt;"",委託費11[[#This Row],[数量／
指導日数
(A)]]&lt;&gt;"",委託費11[[#This Row],[単位]]&lt;&gt;"",委託費11[[#This Row],[単価
（税抜）
(B)]]&lt;&gt;"",委託費11[[#This Row],[委託先事業者名／
専門家所属・氏名   ]]&lt;&gt;"")),
    "",
    "←全ての項目を入力してください。")</f>
        <v/>
      </c>
    </row>
    <row r="15" spans="1:44" ht="41.25" customHeight="1" x14ac:dyDescent="0.2">
      <c r="A15" s="580">
        <f t="shared" si="0"/>
        <v>9</v>
      </c>
      <c r="B15" s="54"/>
      <c r="C15" s="49"/>
      <c r="D15" s="13"/>
      <c r="E15" s="49"/>
      <c r="F15" s="577">
        <f>委託費11[[#This Row],[数量／
指導日数
(A)]]*委託費11[[#This Row],[単価
（税抜）
(B)]]</f>
        <v>0</v>
      </c>
      <c r="G15" s="577">
        <f>ROUNDDOWN(委託費11[[#This Row],[助成対象経費
（税抜）
(A)×(B）]]*1.1,0)</f>
        <v>0</v>
      </c>
      <c r="H15" s="60"/>
      <c r="I15" s="581" t="str">
        <f>IF(OR(AND(委託費11[[#This Row],[委託内容／
指導内容]]="",委託費11[[#This Row],[数量／
指導日数
(A)]]="",委託費11[[#This Row],[単位]]="",委託費11[[#This Row],[単価
（税抜）
(B)]]="",委託費11[[#This Row],[委託先事業者名／
専門家所属・氏名   ]]=""),
          AND(委託費11[[#This Row],[委託内容／
指導内容]]&lt;&gt;"",委託費11[[#This Row],[数量／
指導日数
(A)]]&lt;&gt;"",委託費11[[#This Row],[単位]]&lt;&gt;"",委託費11[[#This Row],[単価
（税抜）
(B)]]&lt;&gt;"",委託費11[[#This Row],[委託先事業者名／
専門家所属・氏名   ]]&lt;&gt;"")),
    "",
    "←全ての項目を入力してください。")</f>
        <v/>
      </c>
      <c r="K15" s="7"/>
      <c r="L15" s="7"/>
      <c r="M15" s="7"/>
    </row>
    <row r="16" spans="1:44" ht="41.25" customHeight="1" x14ac:dyDescent="0.2">
      <c r="A16" s="580">
        <f t="shared" si="0"/>
        <v>10</v>
      </c>
      <c r="B16" s="54"/>
      <c r="C16" s="49"/>
      <c r="D16" s="13"/>
      <c r="E16" s="49"/>
      <c r="F16" s="577">
        <f>委託費11[[#This Row],[数量／
指導日数
(A)]]*委託費11[[#This Row],[単価
（税抜）
(B)]]</f>
        <v>0</v>
      </c>
      <c r="G16" s="577">
        <f>ROUNDDOWN(委託費11[[#This Row],[助成対象経費
（税抜）
(A)×(B）]]*1.1,0)</f>
        <v>0</v>
      </c>
      <c r="H16" s="60"/>
      <c r="I16" s="581" t="str">
        <f>IF(OR(AND(委託費11[[#This Row],[委託内容／
指導内容]]="",委託費11[[#This Row],[数量／
指導日数
(A)]]="",委託費11[[#This Row],[単位]]="",委託費11[[#This Row],[単価
（税抜）
(B)]]="",委託費11[[#This Row],[委託先事業者名／
専門家所属・氏名   ]]=""),
          AND(委託費11[[#This Row],[委託内容／
指導内容]]&lt;&gt;"",委託費11[[#This Row],[数量／
指導日数
(A)]]&lt;&gt;"",委託費11[[#This Row],[単位]]&lt;&gt;"",委託費11[[#This Row],[単価
（税抜）
(B)]]&lt;&gt;"",委託費11[[#This Row],[委託先事業者名／
専門家所属・氏名   ]]&lt;&gt;"")),
    "",
    "←全ての項目を入力してください。")</f>
        <v/>
      </c>
      <c r="K16" s="7"/>
      <c r="L16" s="7"/>
      <c r="M16" s="7"/>
    </row>
    <row r="17" spans="1:16" ht="41.25" customHeight="1" x14ac:dyDescent="0.2">
      <c r="A17" s="580">
        <f t="shared" si="0"/>
        <v>11</v>
      </c>
      <c r="B17" s="54"/>
      <c r="C17" s="49"/>
      <c r="D17" s="13"/>
      <c r="E17" s="49"/>
      <c r="F17" s="577">
        <f>委託費11[[#This Row],[数量／
指導日数
(A)]]*委託費11[[#This Row],[単価
（税抜）
(B)]]</f>
        <v>0</v>
      </c>
      <c r="G17" s="577">
        <f>ROUNDDOWN(委託費11[[#This Row],[助成対象経費
（税抜）
(A)×(B）]]*1.1,0)</f>
        <v>0</v>
      </c>
      <c r="H17" s="60"/>
      <c r="I17" s="581" t="str">
        <f>IF(OR(AND(委託費11[[#This Row],[委託内容／
指導内容]]="",委託費11[[#This Row],[数量／
指導日数
(A)]]="",委託費11[[#This Row],[単位]]="",委託費11[[#This Row],[単価
（税抜）
(B)]]="",委託費11[[#This Row],[委託先事業者名／
専門家所属・氏名   ]]=""),
          AND(委託費11[[#This Row],[委託内容／
指導内容]]&lt;&gt;"",委託費11[[#This Row],[数量／
指導日数
(A)]]&lt;&gt;"",委託費11[[#This Row],[単位]]&lt;&gt;"",委託費11[[#This Row],[単価
（税抜）
(B)]]&lt;&gt;"",委託費11[[#This Row],[委託先事業者名／
専門家所属・氏名   ]]&lt;&gt;"")),
    "",
    "←全ての項目を入力してください。")</f>
        <v/>
      </c>
      <c r="K17" s="7"/>
      <c r="L17" s="7"/>
      <c r="M17" s="7"/>
    </row>
    <row r="18" spans="1:16" ht="41.25" customHeight="1" x14ac:dyDescent="0.2">
      <c r="A18" s="580">
        <f>ROW()-6</f>
        <v>12</v>
      </c>
      <c r="B18" s="54"/>
      <c r="C18" s="49"/>
      <c r="D18" s="13"/>
      <c r="E18" s="49"/>
      <c r="F18" s="577">
        <f>委託費11[[#This Row],[数量／
指導日数
(A)]]*委託費11[[#This Row],[単価
（税抜）
(B)]]</f>
        <v>0</v>
      </c>
      <c r="G18" s="577">
        <f>ROUNDDOWN(委託費11[[#This Row],[助成対象経費
（税抜）
(A)×(B）]]*1.1,0)</f>
        <v>0</v>
      </c>
      <c r="H18" s="60"/>
      <c r="I18" s="581" t="str">
        <f>IF(OR(AND(委託費11[[#This Row],[委託内容／
指導内容]]="",委託費11[[#This Row],[数量／
指導日数
(A)]]="",委託費11[[#This Row],[単位]]="",委託費11[[#This Row],[単価
（税抜）
(B)]]="",委託費11[[#This Row],[委託先事業者名／
専門家所属・氏名   ]]=""),
          AND(委託費11[[#This Row],[委託内容／
指導内容]]&lt;&gt;"",委託費11[[#This Row],[数量／
指導日数
(A)]]&lt;&gt;"",委託費11[[#This Row],[単位]]&lt;&gt;"",委託費11[[#This Row],[単価
（税抜）
(B)]]&lt;&gt;"",委託費11[[#This Row],[委託先事業者名／
専門家所属・氏名   ]]&lt;&gt;"")),
    "",
    "←全ての項目を入力してください。")</f>
        <v/>
      </c>
      <c r="K18" s="7"/>
      <c r="L18" s="7"/>
      <c r="M18" s="7"/>
    </row>
    <row r="19" spans="1:16" ht="41.25" customHeight="1" x14ac:dyDescent="0.2">
      <c r="A19" s="580">
        <f t="shared" si="0"/>
        <v>13</v>
      </c>
      <c r="B19" s="54"/>
      <c r="C19" s="49"/>
      <c r="D19" s="13"/>
      <c r="E19" s="49"/>
      <c r="F19" s="577">
        <f>委託費11[[#This Row],[数量／
指導日数
(A)]]*委託費11[[#This Row],[単価
（税抜）
(B)]]</f>
        <v>0</v>
      </c>
      <c r="G19" s="577">
        <f>ROUNDDOWN(委託費11[[#This Row],[助成対象経費
（税抜）
(A)×(B）]]*1.1,0)</f>
        <v>0</v>
      </c>
      <c r="H19" s="60"/>
      <c r="I19" s="581" t="str">
        <f>IF(OR(AND(委託費11[[#This Row],[委託内容／
指導内容]]="",委託費11[[#This Row],[数量／
指導日数
(A)]]="",委託費11[[#This Row],[単位]]="",委託費11[[#This Row],[単価
（税抜）
(B)]]="",委託費11[[#This Row],[委託先事業者名／
専門家所属・氏名   ]]=""),
          AND(委託費11[[#This Row],[委託内容／
指導内容]]&lt;&gt;"",委託費11[[#This Row],[数量／
指導日数
(A)]]&lt;&gt;"",委託費11[[#This Row],[単位]]&lt;&gt;"",委託費11[[#This Row],[単価
（税抜）
(B)]]&lt;&gt;"",委託費11[[#This Row],[委託先事業者名／
専門家所属・氏名   ]]&lt;&gt;"")),
    "",
    "←全ての項目を入力してください。")</f>
        <v/>
      </c>
      <c r="K19" s="7"/>
      <c r="L19" s="7"/>
      <c r="M19" s="7"/>
    </row>
    <row r="20" spans="1:16" ht="41.25" customHeight="1" x14ac:dyDescent="0.2">
      <c r="A20" s="580">
        <f t="shared" si="0"/>
        <v>14</v>
      </c>
      <c r="B20" s="54"/>
      <c r="C20" s="49"/>
      <c r="D20" s="13"/>
      <c r="E20" s="49"/>
      <c r="F20" s="577">
        <f>委託費11[[#This Row],[数量／
指導日数
(A)]]*委託費11[[#This Row],[単価
（税抜）
(B)]]</f>
        <v>0</v>
      </c>
      <c r="G20" s="577">
        <f>ROUNDDOWN(委託費11[[#This Row],[助成対象経費
（税抜）
(A)×(B）]]*1.1,0)</f>
        <v>0</v>
      </c>
      <c r="H20" s="60"/>
      <c r="I20" s="581" t="str">
        <f>IF(OR(AND(委託費11[[#This Row],[委託内容／
指導内容]]="",委託費11[[#This Row],[数量／
指導日数
(A)]]="",委託費11[[#This Row],[単位]]="",委託費11[[#This Row],[単価
（税抜）
(B)]]="",委託費11[[#This Row],[委託先事業者名／
専門家所属・氏名   ]]=""),
          AND(委託費11[[#This Row],[委託内容／
指導内容]]&lt;&gt;"",委託費11[[#This Row],[数量／
指導日数
(A)]]&lt;&gt;"",委託費11[[#This Row],[単位]]&lt;&gt;"",委託費11[[#This Row],[単価
（税抜）
(B)]]&lt;&gt;"",委託費11[[#This Row],[委託先事業者名／
専門家所属・氏名   ]]&lt;&gt;"")),
    "",
    "←全ての項目を入力してください。")</f>
        <v/>
      </c>
      <c r="K20" s="7"/>
      <c r="L20" s="7"/>
      <c r="M20" s="7"/>
    </row>
    <row r="21" spans="1:16" ht="41.25" customHeight="1" x14ac:dyDescent="0.2">
      <c r="A21" s="580">
        <f t="shared" si="0"/>
        <v>15</v>
      </c>
      <c r="B21" s="54"/>
      <c r="C21" s="49"/>
      <c r="D21" s="13"/>
      <c r="E21" s="49"/>
      <c r="F21" s="577">
        <f>委託費11[[#This Row],[数量／
指導日数
(A)]]*委託費11[[#This Row],[単価
（税抜）
(B)]]</f>
        <v>0</v>
      </c>
      <c r="G21" s="577">
        <f>ROUNDDOWN(委託費11[[#This Row],[助成対象経費
（税抜）
(A)×(B）]]*1.1,0)</f>
        <v>0</v>
      </c>
      <c r="H21" s="61"/>
      <c r="I21" s="582" t="str">
        <f>IF(OR(AND(委託費11[[#This Row],[委託内容／
指導内容]]="",委託費11[[#This Row],[数量／
指導日数
(A)]]="",委託費11[[#This Row],[単位]]="",委託費11[[#This Row],[単価
（税抜）
(B)]]="",委託費11[[#This Row],[委託先事業者名／
専門家所属・氏名   ]]=""),
          AND(委託費11[[#This Row],[委託内容／
指導内容]]&lt;&gt;"",委託費11[[#This Row],[数量／
指導日数
(A)]]&lt;&gt;"",委託費11[[#This Row],[単位]]&lt;&gt;"",委託費11[[#This Row],[単価
（税抜）
(B)]]&lt;&gt;"",委託費11[[#This Row],[委託先事業者名／
専門家所属・氏名   ]]&lt;&gt;"")),
    "",
    "←全ての項目を入力してください。")</f>
        <v/>
      </c>
      <c r="K21" s="7"/>
      <c r="L21" s="7"/>
      <c r="M21" s="7"/>
    </row>
    <row r="22" spans="1:16" ht="41.25" customHeight="1" x14ac:dyDescent="0.2">
      <c r="A22" s="580">
        <f t="shared" si="0"/>
        <v>16</v>
      </c>
      <c r="B22" s="54"/>
      <c r="C22" s="49"/>
      <c r="D22" s="13"/>
      <c r="E22" s="49"/>
      <c r="F22" s="577">
        <f>委託費11[[#This Row],[数量／
指導日数
(A)]]*委託費11[[#This Row],[単価
（税抜）
(B)]]</f>
        <v>0</v>
      </c>
      <c r="G22" s="577">
        <f>ROUNDDOWN(委託費11[[#This Row],[助成対象経費
（税抜）
(A)×(B）]]*1.1,0)</f>
        <v>0</v>
      </c>
      <c r="H22" s="61"/>
      <c r="I22" s="582" t="str">
        <f>IF(OR(AND(委託費11[[#This Row],[委託内容／
指導内容]]="",委託費11[[#This Row],[数量／
指導日数
(A)]]="",委託費11[[#This Row],[単位]]="",委託費11[[#This Row],[単価
（税抜）
(B)]]="",委託費11[[#This Row],[委託先事業者名／
専門家所属・氏名   ]]=""),
          AND(委託費11[[#This Row],[委託内容／
指導内容]]&lt;&gt;"",委託費11[[#This Row],[数量／
指導日数
(A)]]&lt;&gt;"",委託費11[[#This Row],[単位]]&lt;&gt;"",委託費11[[#This Row],[単価
（税抜）
(B)]]&lt;&gt;"",委託費11[[#This Row],[委託先事業者名／
専門家所属・氏名   ]]&lt;&gt;"")),
    "",
    "←全ての項目を入力してください。")</f>
        <v/>
      </c>
      <c r="K22" s="7"/>
      <c r="L22" s="7"/>
      <c r="M22" s="7"/>
    </row>
    <row r="23" spans="1:16" ht="41.25" customHeight="1" x14ac:dyDescent="0.2">
      <c r="A23" s="580">
        <f t="shared" si="0"/>
        <v>17</v>
      </c>
      <c r="B23" s="54"/>
      <c r="C23" s="49"/>
      <c r="D23" s="13"/>
      <c r="E23" s="49"/>
      <c r="F23" s="577">
        <f>委託費11[[#This Row],[数量／
指導日数
(A)]]*委託費11[[#This Row],[単価
（税抜）
(B)]]</f>
        <v>0</v>
      </c>
      <c r="G23" s="577">
        <f>ROUNDDOWN(委託費11[[#This Row],[助成対象経費
（税抜）
(A)×(B）]]*1.1,0)</f>
        <v>0</v>
      </c>
      <c r="H23" s="60"/>
      <c r="I23" s="581" t="str">
        <f>IF(OR(AND(委託費11[[#This Row],[委託内容／
指導内容]]="",委託費11[[#This Row],[数量／
指導日数
(A)]]="",委託費11[[#This Row],[単位]]="",委託費11[[#This Row],[単価
（税抜）
(B)]]="",委託費11[[#This Row],[委託先事業者名／
専門家所属・氏名   ]]=""),
          AND(委託費11[[#This Row],[委託内容／
指導内容]]&lt;&gt;"",委託費11[[#This Row],[数量／
指導日数
(A)]]&lt;&gt;"",委託費11[[#This Row],[単位]]&lt;&gt;"",委託費11[[#This Row],[単価
（税抜）
(B)]]&lt;&gt;"",委託費11[[#This Row],[委託先事業者名／
専門家所属・氏名   ]]&lt;&gt;"")),
    "",
    "←全ての項目を入力してください。")</f>
        <v/>
      </c>
      <c r="K23" s="143"/>
      <c r="L23" s="143"/>
      <c r="M23" s="143"/>
    </row>
    <row r="24" spans="1:16" ht="30" customHeight="1" x14ac:dyDescent="0.2">
      <c r="A24" s="45"/>
      <c r="B24" s="50"/>
      <c r="C24" s="50"/>
      <c r="D24" s="51"/>
      <c r="E24" s="52" t="s">
        <v>51</v>
      </c>
      <c r="F24" s="578">
        <f>SUBTOTAL(109,委託費11[助成対象経費
（税抜）
(A)×(B）])</f>
        <v>0</v>
      </c>
      <c r="G24" s="579">
        <f>SUBTOTAL(109,委託費11[助成事業に
要する経費
（税込）])</f>
        <v>0</v>
      </c>
      <c r="H24" s="53"/>
      <c r="I24" s="59"/>
      <c r="K24" s="7"/>
      <c r="L24" s="7"/>
      <c r="M24" s="7"/>
    </row>
    <row r="25" spans="1:16" ht="14.25" customHeight="1" x14ac:dyDescent="0.2">
      <c r="K25" s="144"/>
      <c r="L25" s="144"/>
      <c r="M25" s="144"/>
      <c r="N25" s="7"/>
      <c r="O25" s="7"/>
      <c r="P25" s="7"/>
    </row>
    <row r="26" spans="1:16" ht="14.25" customHeight="1" x14ac:dyDescent="0.2">
      <c r="K26" s="7"/>
      <c r="L26" s="7"/>
      <c r="M26" s="7"/>
      <c r="N26" s="7"/>
      <c r="O26" s="7"/>
      <c r="P26" s="7"/>
    </row>
    <row r="27" spans="1:16" ht="14.25" customHeight="1" x14ac:dyDescent="0.2">
      <c r="K27" s="7"/>
      <c r="L27" s="7"/>
      <c r="M27" s="7"/>
      <c r="N27" s="7"/>
      <c r="O27" s="7"/>
      <c r="P27" s="7"/>
    </row>
    <row r="28" spans="1:16" ht="14.25" customHeight="1" x14ac:dyDescent="0.2">
      <c r="K28" s="7"/>
      <c r="L28" s="7"/>
      <c r="M28" s="7"/>
      <c r="N28" s="7"/>
      <c r="O28" s="7"/>
      <c r="P28" s="7"/>
    </row>
    <row r="29" spans="1:16" ht="14.25" customHeight="1" x14ac:dyDescent="0.2">
      <c r="K29" s="7"/>
      <c r="L29" s="7"/>
      <c r="M29" s="7"/>
    </row>
    <row r="30" spans="1:16" ht="14.25" customHeight="1" x14ac:dyDescent="0.2">
      <c r="K30" s="7"/>
      <c r="L30" s="7"/>
      <c r="M30" s="7"/>
    </row>
    <row r="31" spans="1:16" ht="14.25" customHeight="1" x14ac:dyDescent="0.2">
      <c r="K31" s="7"/>
      <c r="L31" s="7"/>
      <c r="M31" s="7"/>
    </row>
  </sheetData>
  <sheetProtection sheet="1" objects="1" formatCells="0" formatRows="0" insertRows="0" deleteRows="0" selectLockedCells="1"/>
  <phoneticPr fontId="1"/>
  <conditionalFormatting sqref="H11:H23 B7:E7 H7 C11:E23 B8:B23">
    <cfRule type="expression" dxfId="184" priority="13">
      <formula>AND(OR($B7&lt;&gt;"",$C7&lt;&gt;"",$D7&lt;&gt;"",$E7&lt;&gt;"",$H7&lt;&gt;""),B7="")</formula>
    </cfRule>
  </conditionalFormatting>
  <conditionalFormatting sqref="H10">
    <cfRule type="expression" dxfId="183" priority="8">
      <formula>AND(OR($B10&lt;&gt;"",$C10&lt;&gt;"",$D10&lt;&gt;"",$E10&lt;&gt;"",$H10&lt;&gt;""),H10="")</formula>
    </cfRule>
  </conditionalFormatting>
  <conditionalFormatting sqref="C10:E10">
    <cfRule type="expression" dxfId="182" priority="6">
      <formula>AND(OR($B10&lt;&gt;"",$C10&lt;&gt;"",$D10&lt;&gt;"",$E10&lt;&gt;"",$H10&lt;&gt;""),C10="")</formula>
    </cfRule>
  </conditionalFormatting>
  <conditionalFormatting sqref="C8:E8">
    <cfRule type="expression" dxfId="181" priority="4">
      <formula>AND(OR($B8&lt;&gt;"",$C8&lt;&gt;"",$D8&lt;&gt;"",$E8&lt;&gt;"",$H8&lt;&gt;""),C8="")</formula>
    </cfRule>
  </conditionalFormatting>
  <conditionalFormatting sqref="H8">
    <cfRule type="expression" dxfId="180" priority="3">
      <formula>AND(OR($B8&lt;&gt;"",$C8&lt;&gt;"",$D8&lt;&gt;"",$E8&lt;&gt;"",$H8&lt;&gt;""),H8="")</formula>
    </cfRule>
  </conditionalFormatting>
  <conditionalFormatting sqref="C9:E9">
    <cfRule type="expression" dxfId="179" priority="2">
      <formula>AND(OR($B9&lt;&gt;"",$C9&lt;&gt;"",$D9&lt;&gt;"",$E9&lt;&gt;"",$H9&lt;&gt;""),C9="")</formula>
    </cfRule>
  </conditionalFormatting>
  <conditionalFormatting sqref="H9">
    <cfRule type="expression" dxfId="178" priority="1">
      <formula>AND(OR($B9&lt;&gt;"",$C9&lt;&gt;"",$D9&lt;&gt;"",$E9&lt;&gt;"",$H9&lt;&gt;""),H9="")</formula>
    </cfRule>
  </conditionalFormatting>
  <dataValidations count="6">
    <dataValidation allowBlank="1" showInputMessage="1" showErrorMessage="1" prompt="未定等不明確の場合は、 申請時点の候補先を記入してください。「未定、検討中」等の記入はできません。_x000a_" sqref="H7:H23"/>
    <dataValidation imeMode="halfAlpha" allowBlank="1" showInputMessage="1" showErrorMessage="1" sqref="C7:C23"/>
    <dataValidation type="custom" allowBlank="1" showInputMessage="1" showErrorMessage="1" sqref="I7:I23">
      <formula1>ISERROR(FIND(CHAR(10),I7))</formula1>
    </dataValidation>
    <dataValidation imeMode="disabled" allowBlank="1" showInputMessage="1" showErrorMessage="1" prompt="１件あたりの単価が税抜100万円以上の場合は、原則２者以上の見積書を提出してください。" sqref="E7:E23"/>
    <dataValidation type="custom" allowBlank="1" showInputMessage="1" showErrorMessage="1" prompt="自動計算されます。" sqref="F7:G23">
      <formula1>ISERROR(FIND(CHAR(10),F7))</formula1>
    </dataValidation>
    <dataValidation allowBlank="1" showInputMessage="1" showErrorMessage="1" prompt="全ての経費について、計画書を記入してください。" sqref="B7:B23"/>
  </dataValidations>
  <pageMargins left="0.59055118110236227" right="0.19685039370078741" top="0.39370078740157483" bottom="0.39370078740157483" header="0.19685039370078741" footer="0.19685039370078741"/>
  <pageSetup paperSize="9" scale="97" orientation="portrait" r:id="rId1"/>
  <headerFooter>
    <oddFooter>&amp;C&amp;10&amp;A</oddFooter>
  </headerFooter>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rgb="FFFF99CC"/>
    <pageSetUpPr fitToPage="1"/>
  </sheetPr>
  <dimension ref="A1:CU34"/>
  <sheetViews>
    <sheetView showGridLines="0" view="pageBreakPreview" topLeftCell="A28" zoomScale="98" zoomScaleNormal="100" zoomScaleSheetLayoutView="98" workbookViewId="0">
      <selection activeCell="AD31" sqref="AD31:AI31"/>
    </sheetView>
  </sheetViews>
  <sheetFormatPr defaultColWidth="1.90625" defaultRowHeight="15" customHeight="1" x14ac:dyDescent="0.2"/>
  <cols>
    <col min="1" max="35" width="2.7265625" style="5" customWidth="1"/>
    <col min="36" max="224" width="2.453125" style="5" customWidth="1"/>
    <col min="225" max="16384" width="1.90625" style="5"/>
  </cols>
  <sheetData>
    <row r="1" spans="1:99" ht="15" customHeight="1" x14ac:dyDescent="0.2">
      <c r="A1" s="17" t="s">
        <v>615</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3" t="s">
        <v>479</v>
      </c>
    </row>
    <row r="2" spans="1:99" ht="15" customHeight="1" x14ac:dyDescent="0.2">
      <c r="A2" s="77" t="s">
        <v>711</v>
      </c>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20"/>
    </row>
    <row r="3" spans="1:99" ht="15" customHeight="1" x14ac:dyDescent="0.2">
      <c r="A3" s="75" t="s">
        <v>317</v>
      </c>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20"/>
    </row>
    <row r="4" spans="1:99" ht="15" customHeight="1" x14ac:dyDescent="0.2">
      <c r="A4" s="76" t="s">
        <v>312</v>
      </c>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20"/>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row>
    <row r="5" spans="1:99" ht="19.5" customHeight="1" x14ac:dyDescent="0.2">
      <c r="A5" s="1460" t="s">
        <v>191</v>
      </c>
      <c r="B5" s="1370"/>
      <c r="C5" s="1370"/>
      <c r="D5" s="1370"/>
      <c r="E5" s="1371"/>
      <c r="F5" s="1367" t="s">
        <v>483</v>
      </c>
      <c r="G5" s="1368"/>
      <c r="H5" s="1368"/>
      <c r="I5" s="1368"/>
      <c r="J5" s="1461" t="s">
        <v>322</v>
      </c>
      <c r="K5" s="1462"/>
      <c r="L5" s="1462"/>
      <c r="M5" s="1462"/>
      <c r="N5" s="1462"/>
      <c r="O5" s="1462"/>
      <c r="P5" s="1462"/>
      <c r="Q5" s="1462"/>
      <c r="R5" s="1462"/>
      <c r="S5" s="1462"/>
      <c r="T5" s="1463"/>
      <c r="U5" s="1464"/>
      <c r="V5" s="1464"/>
      <c r="W5" s="1464"/>
      <c r="X5" s="1464"/>
      <c r="Y5" s="1464"/>
      <c r="Z5" s="1464"/>
      <c r="AA5" s="1464"/>
      <c r="AB5" s="1464"/>
      <c r="AC5" s="1464"/>
      <c r="AD5" s="1464"/>
      <c r="AE5" s="1464"/>
      <c r="AF5" s="1464"/>
      <c r="AG5" s="1464"/>
      <c r="AH5" s="1464"/>
      <c r="AI5" s="1465"/>
      <c r="AL5" s="36"/>
      <c r="AM5" s="36"/>
      <c r="AN5" s="154"/>
      <c r="AO5" s="458"/>
      <c r="AP5" s="458"/>
      <c r="AQ5" s="458"/>
      <c r="AR5" s="458"/>
      <c r="AS5" s="458"/>
      <c r="AT5" s="458"/>
      <c r="AU5" s="458"/>
      <c r="AV5" s="458"/>
      <c r="AW5" s="458"/>
      <c r="AX5" s="458"/>
      <c r="AY5" s="458"/>
      <c r="AZ5" s="458"/>
      <c r="BA5" s="458"/>
      <c r="BB5" s="458"/>
      <c r="BC5" s="458"/>
      <c r="BD5" s="458"/>
      <c r="BE5" s="458"/>
      <c r="BF5" s="458"/>
      <c r="BG5" s="458"/>
      <c r="BH5" s="458"/>
      <c r="BI5" s="458"/>
      <c r="BJ5" s="458"/>
      <c r="BK5" s="458"/>
      <c r="BL5" s="458"/>
      <c r="BM5" s="458"/>
      <c r="BN5" s="458"/>
      <c r="BO5" s="458"/>
      <c r="BP5" s="458"/>
      <c r="BQ5" s="458"/>
      <c r="BR5" s="458"/>
      <c r="BS5" s="154"/>
      <c r="BT5" s="154"/>
      <c r="BU5" s="154"/>
      <c r="BV5" s="7"/>
      <c r="BW5" s="7"/>
      <c r="BX5" s="7"/>
      <c r="BY5" s="7"/>
      <c r="CC5" s="7"/>
      <c r="CD5" s="147"/>
      <c r="CE5" s="147"/>
      <c r="CF5" s="147"/>
      <c r="CG5" s="147"/>
      <c r="CH5" s="147"/>
      <c r="CI5" s="147"/>
      <c r="CJ5" s="147"/>
      <c r="CK5" s="147"/>
      <c r="CL5" s="147"/>
      <c r="CM5" s="147"/>
      <c r="CN5" s="147"/>
      <c r="CO5" s="147"/>
      <c r="CP5" s="147"/>
      <c r="CQ5" s="147"/>
      <c r="CR5" s="147"/>
      <c r="CS5" s="147"/>
      <c r="CT5" s="147"/>
      <c r="CU5" s="147"/>
    </row>
    <row r="6" spans="1:99" ht="19.5" customHeight="1" x14ac:dyDescent="0.2">
      <c r="A6" s="1449" t="s">
        <v>320</v>
      </c>
      <c r="B6" s="1413"/>
      <c r="C6" s="1413"/>
      <c r="D6" s="1413"/>
      <c r="E6" s="1413"/>
      <c r="F6" s="1413"/>
      <c r="G6" s="1413"/>
      <c r="H6" s="1413"/>
      <c r="I6" s="1414"/>
      <c r="J6" s="1453"/>
      <c r="K6" s="1454"/>
      <c r="L6" s="1454"/>
      <c r="M6" s="1454"/>
      <c r="N6" s="1454"/>
      <c r="O6" s="1454"/>
      <c r="P6" s="1454"/>
      <c r="Q6" s="1454"/>
      <c r="R6" s="1454"/>
      <c r="S6" s="1454"/>
      <c r="T6" s="1455" t="s">
        <v>677</v>
      </c>
      <c r="U6" s="1456"/>
      <c r="V6" s="1456"/>
      <c r="W6" s="1456"/>
      <c r="X6" s="1456"/>
      <c r="Y6" s="1456"/>
      <c r="Z6" s="1456"/>
      <c r="AA6" s="1457"/>
      <c r="AB6" s="1458"/>
      <c r="AC6" s="1458"/>
      <c r="AD6" s="1458"/>
      <c r="AE6" s="1458"/>
      <c r="AF6" s="1458"/>
      <c r="AG6" s="1458"/>
      <c r="AH6" s="1458"/>
      <c r="AI6" s="1459"/>
      <c r="AL6" s="36"/>
      <c r="AM6" s="36"/>
      <c r="AN6" s="154"/>
      <c r="AO6" s="458"/>
      <c r="AP6" s="458"/>
      <c r="AQ6" s="458"/>
      <c r="AR6" s="458"/>
      <c r="AS6" s="458"/>
      <c r="AT6" s="458"/>
      <c r="AU6" s="458"/>
      <c r="AV6" s="458"/>
      <c r="AW6" s="458"/>
      <c r="AX6" s="458"/>
      <c r="AY6" s="458"/>
      <c r="AZ6" s="458"/>
      <c r="BA6" s="458"/>
      <c r="BB6" s="458"/>
      <c r="BC6" s="458"/>
      <c r="BD6" s="458"/>
      <c r="BE6" s="458"/>
      <c r="BF6" s="458"/>
      <c r="BG6" s="458"/>
      <c r="BH6" s="458"/>
      <c r="BI6" s="458"/>
      <c r="BJ6" s="458"/>
      <c r="BK6" s="458"/>
      <c r="BL6" s="458"/>
      <c r="BM6" s="458"/>
      <c r="BN6" s="458"/>
      <c r="BO6" s="458"/>
      <c r="BP6" s="458"/>
      <c r="BQ6" s="458"/>
      <c r="BR6" s="458"/>
      <c r="BS6" s="154"/>
      <c r="BT6" s="154"/>
      <c r="BU6" s="154"/>
      <c r="BV6" s="7"/>
      <c r="BW6" s="7"/>
      <c r="BX6" s="7"/>
      <c r="BY6" s="7"/>
      <c r="CC6" s="7"/>
      <c r="CD6" s="147"/>
      <c r="CE6" s="147"/>
      <c r="CF6" s="147"/>
      <c r="CG6" s="147"/>
      <c r="CH6" s="147"/>
      <c r="CI6" s="147"/>
      <c r="CJ6" s="147"/>
      <c r="CK6" s="147"/>
      <c r="CL6" s="147"/>
      <c r="CM6" s="147"/>
      <c r="CN6" s="147"/>
      <c r="CO6" s="147"/>
      <c r="CP6" s="147"/>
      <c r="CQ6" s="147"/>
      <c r="CR6" s="147"/>
      <c r="CS6" s="147"/>
      <c r="CT6" s="147"/>
      <c r="CU6" s="147"/>
    </row>
    <row r="7" spans="1:99" ht="19.5" customHeight="1" x14ac:dyDescent="0.2">
      <c r="A7" s="1449" t="s">
        <v>319</v>
      </c>
      <c r="B7" s="1413"/>
      <c r="C7" s="1413"/>
      <c r="D7" s="1413"/>
      <c r="E7" s="1413"/>
      <c r="F7" s="1413"/>
      <c r="G7" s="1413"/>
      <c r="H7" s="1413"/>
      <c r="I7" s="1414"/>
      <c r="J7" s="1450"/>
      <c r="K7" s="1451"/>
      <c r="L7" s="1451"/>
      <c r="M7" s="1451"/>
      <c r="N7" s="1451"/>
      <c r="O7" s="1451"/>
      <c r="P7" s="1451"/>
      <c r="Q7" s="1451"/>
      <c r="R7" s="1451"/>
      <c r="S7" s="1451"/>
      <c r="T7" s="1451"/>
      <c r="U7" s="1451"/>
      <c r="V7" s="1451"/>
      <c r="W7" s="1451"/>
      <c r="X7" s="1451"/>
      <c r="Y7" s="1451"/>
      <c r="Z7" s="1451"/>
      <c r="AA7" s="1451"/>
      <c r="AB7" s="1451"/>
      <c r="AC7" s="1451"/>
      <c r="AD7" s="1451"/>
      <c r="AE7" s="1451"/>
      <c r="AF7" s="1451"/>
      <c r="AG7" s="1451"/>
      <c r="AH7" s="1451"/>
      <c r="AI7" s="1452"/>
      <c r="AL7" s="36"/>
      <c r="AM7" s="36"/>
      <c r="AN7" s="154"/>
      <c r="AO7" s="458"/>
      <c r="AP7" s="458"/>
      <c r="AQ7" s="458"/>
      <c r="AR7" s="458"/>
      <c r="AS7" s="458"/>
      <c r="AT7" s="458"/>
      <c r="AU7" s="458"/>
      <c r="AV7" s="458"/>
      <c r="AW7" s="458"/>
      <c r="AX7" s="458"/>
      <c r="AY7" s="458"/>
      <c r="AZ7" s="458"/>
      <c r="BA7" s="458"/>
      <c r="BB7" s="458"/>
      <c r="BC7" s="458"/>
      <c r="BD7" s="458"/>
      <c r="BE7" s="458"/>
      <c r="BF7" s="458"/>
      <c r="BG7" s="458"/>
      <c r="BH7" s="458"/>
      <c r="BI7" s="458"/>
      <c r="BJ7" s="458"/>
      <c r="BK7" s="458"/>
      <c r="BL7" s="458"/>
      <c r="BM7" s="458"/>
      <c r="BN7" s="458"/>
      <c r="BO7" s="458"/>
      <c r="BP7" s="458"/>
      <c r="BQ7" s="458"/>
      <c r="BR7" s="458"/>
      <c r="BS7" s="154"/>
      <c r="BT7" s="154"/>
      <c r="BU7" s="154"/>
      <c r="BV7" s="7"/>
      <c r="BW7" s="7"/>
      <c r="BX7" s="7"/>
      <c r="BY7" s="7"/>
      <c r="CC7" s="7"/>
      <c r="CD7" s="147"/>
      <c r="CE7" s="147"/>
      <c r="CF7" s="147"/>
      <c r="CG7" s="147"/>
      <c r="CH7" s="147"/>
      <c r="CI7" s="147"/>
      <c r="CJ7" s="147"/>
      <c r="CK7" s="147"/>
      <c r="CL7" s="147"/>
      <c r="CM7" s="147"/>
      <c r="CN7" s="147"/>
      <c r="CO7" s="147"/>
      <c r="CP7" s="147"/>
      <c r="CQ7" s="147"/>
      <c r="CR7" s="147"/>
      <c r="CS7" s="147"/>
      <c r="CT7" s="147"/>
      <c r="CU7" s="147"/>
    </row>
    <row r="8" spans="1:99" ht="19.5" customHeight="1" x14ac:dyDescent="0.2">
      <c r="A8" s="1383" t="s">
        <v>34</v>
      </c>
      <c r="B8" s="1350"/>
      <c r="C8" s="1350"/>
      <c r="D8" s="1350"/>
      <c r="E8" s="1350"/>
      <c r="F8" s="1350"/>
      <c r="G8" s="1350"/>
      <c r="H8" s="1350"/>
      <c r="I8" s="1352"/>
      <c r="J8" s="1444"/>
      <c r="K8" s="1445"/>
      <c r="L8" s="1445"/>
      <c r="M8" s="1445"/>
      <c r="N8" s="1445"/>
      <c r="O8" s="1445"/>
      <c r="P8" s="1445"/>
      <c r="Q8" s="1445"/>
      <c r="R8" s="1445"/>
      <c r="S8" s="1445"/>
      <c r="T8" s="1446" t="s">
        <v>321</v>
      </c>
      <c r="U8" s="1447"/>
      <c r="V8" s="1447"/>
      <c r="W8" s="1447"/>
      <c r="X8" s="1447"/>
      <c r="Y8" s="1447"/>
      <c r="Z8" s="1447"/>
      <c r="AA8" s="1448"/>
      <c r="AB8" s="1343"/>
      <c r="AC8" s="1343"/>
      <c r="AD8" s="1343"/>
      <c r="AE8" s="1343"/>
      <c r="AF8" s="1343"/>
      <c r="AG8" s="1343"/>
      <c r="AH8" s="1343"/>
      <c r="AI8" s="1344"/>
      <c r="AL8" s="36"/>
      <c r="AM8" s="36"/>
      <c r="AN8" s="154"/>
      <c r="AO8" s="458"/>
      <c r="AP8" s="458"/>
      <c r="AQ8" s="458"/>
      <c r="AR8" s="458"/>
      <c r="AS8" s="458"/>
      <c r="AT8" s="458"/>
      <c r="AU8" s="458"/>
      <c r="AV8" s="458"/>
      <c r="AW8" s="458"/>
      <c r="AX8" s="458"/>
      <c r="AY8" s="458"/>
      <c r="AZ8" s="458"/>
      <c r="BA8" s="458"/>
      <c r="BB8" s="458"/>
      <c r="BC8" s="458"/>
      <c r="BD8" s="458"/>
      <c r="BE8" s="458"/>
      <c r="BF8" s="458"/>
      <c r="BG8" s="458"/>
      <c r="BH8" s="458"/>
      <c r="BI8" s="458"/>
      <c r="BJ8" s="458"/>
      <c r="BK8" s="458"/>
      <c r="BL8" s="458"/>
      <c r="BM8" s="458"/>
      <c r="BN8" s="458"/>
      <c r="BO8" s="458"/>
      <c r="BP8" s="458"/>
      <c r="BQ8" s="458"/>
      <c r="BR8" s="458"/>
      <c r="BS8" s="154"/>
      <c r="BT8" s="154"/>
      <c r="BU8" s="154"/>
      <c r="BV8" s="7"/>
      <c r="BW8" s="7"/>
      <c r="BX8" s="7"/>
      <c r="BY8" s="7"/>
      <c r="CC8" s="7"/>
      <c r="CD8" s="147"/>
      <c r="CE8" s="147"/>
      <c r="CF8" s="147"/>
      <c r="CG8" s="147"/>
      <c r="CH8" s="147"/>
      <c r="CI8" s="147"/>
      <c r="CJ8" s="147"/>
      <c r="CK8" s="147"/>
      <c r="CL8" s="147"/>
      <c r="CM8" s="147"/>
      <c r="CN8" s="147"/>
      <c r="CO8" s="147"/>
      <c r="CP8" s="147"/>
      <c r="CQ8" s="147"/>
      <c r="CR8" s="147"/>
      <c r="CS8" s="147"/>
      <c r="CT8" s="147"/>
      <c r="CU8" s="147"/>
    </row>
    <row r="9" spans="1:99" ht="54" customHeight="1" x14ac:dyDescent="0.2">
      <c r="A9" s="1438" t="s">
        <v>266</v>
      </c>
      <c r="B9" s="1439"/>
      <c r="C9" s="1439"/>
      <c r="D9" s="1439"/>
      <c r="E9" s="1439"/>
      <c r="F9" s="1439"/>
      <c r="G9" s="1439"/>
      <c r="H9" s="1439"/>
      <c r="I9" s="1440"/>
      <c r="J9" s="1441"/>
      <c r="K9" s="1442"/>
      <c r="L9" s="1442"/>
      <c r="M9" s="1442"/>
      <c r="N9" s="1442"/>
      <c r="O9" s="1442"/>
      <c r="P9" s="1442"/>
      <c r="Q9" s="1442"/>
      <c r="R9" s="1442"/>
      <c r="S9" s="1442"/>
      <c r="T9" s="1442"/>
      <c r="U9" s="1442"/>
      <c r="V9" s="1442"/>
      <c r="W9" s="1442"/>
      <c r="X9" s="1442"/>
      <c r="Y9" s="1442"/>
      <c r="Z9" s="1442"/>
      <c r="AA9" s="1442"/>
      <c r="AB9" s="1442"/>
      <c r="AC9" s="1442"/>
      <c r="AD9" s="1442"/>
      <c r="AE9" s="1442"/>
      <c r="AF9" s="1442"/>
      <c r="AG9" s="1442"/>
      <c r="AH9" s="1442"/>
      <c r="AI9" s="1443"/>
      <c r="AL9" s="36"/>
      <c r="AM9" s="36"/>
      <c r="AN9" s="154"/>
      <c r="AO9" s="458"/>
      <c r="AP9" s="458"/>
      <c r="AQ9" s="458"/>
      <c r="AR9" s="458"/>
      <c r="AS9" s="458"/>
      <c r="AT9" s="458"/>
      <c r="AU9" s="458"/>
      <c r="AV9" s="458"/>
      <c r="AW9" s="458"/>
      <c r="AX9" s="458"/>
      <c r="AY9" s="458"/>
      <c r="AZ9" s="458"/>
      <c r="BA9" s="458"/>
      <c r="BB9" s="458"/>
      <c r="BC9" s="458"/>
      <c r="BD9" s="458"/>
      <c r="BE9" s="458"/>
      <c r="BF9" s="458"/>
      <c r="BG9" s="458"/>
      <c r="BH9" s="458"/>
      <c r="BI9" s="458"/>
      <c r="BJ9" s="458"/>
      <c r="BK9" s="458"/>
      <c r="BL9" s="458"/>
      <c r="BM9" s="458"/>
      <c r="BN9" s="458"/>
      <c r="BO9" s="458"/>
      <c r="BP9" s="458"/>
      <c r="BQ9" s="458"/>
      <c r="BR9" s="458"/>
      <c r="BS9" s="154"/>
      <c r="BT9" s="154"/>
      <c r="BU9" s="154"/>
      <c r="BV9" s="7"/>
      <c r="BW9" s="7"/>
      <c r="BX9" s="7"/>
      <c r="BY9" s="7"/>
      <c r="CC9" s="7"/>
      <c r="CD9" s="147"/>
      <c r="CE9" s="147"/>
      <c r="CF9" s="147"/>
      <c r="CG9" s="147"/>
      <c r="CH9" s="147"/>
      <c r="CI9" s="147"/>
      <c r="CJ9" s="147"/>
      <c r="CK9" s="147"/>
      <c r="CL9" s="147"/>
      <c r="CM9" s="147"/>
      <c r="CN9" s="147"/>
      <c r="CO9" s="147"/>
      <c r="CP9" s="147"/>
      <c r="CQ9" s="147"/>
      <c r="CR9" s="147"/>
      <c r="CS9" s="147"/>
      <c r="CT9" s="147"/>
      <c r="CU9" s="147"/>
    </row>
    <row r="10" spans="1:99" ht="19.5" customHeight="1" x14ac:dyDescent="0.2">
      <c r="A10" s="1383" t="s">
        <v>37</v>
      </c>
      <c r="B10" s="1350"/>
      <c r="C10" s="1350"/>
      <c r="D10" s="1350"/>
      <c r="E10" s="1350"/>
      <c r="F10" s="1350"/>
      <c r="G10" s="1350"/>
      <c r="H10" s="1350"/>
      <c r="I10" s="1352"/>
      <c r="J10" s="1353" t="s">
        <v>326</v>
      </c>
      <c r="K10" s="1350"/>
      <c r="L10" s="1350"/>
      <c r="M10" s="1350"/>
      <c r="N10" s="1343"/>
      <c r="O10" s="1343"/>
      <c r="P10" s="1350" t="s">
        <v>38</v>
      </c>
      <c r="Q10" s="1350"/>
      <c r="R10" s="1343"/>
      <c r="S10" s="1343"/>
      <c r="T10" s="1321" t="s">
        <v>327</v>
      </c>
      <c r="U10" s="1321"/>
      <c r="V10" s="1350" t="s">
        <v>40</v>
      </c>
      <c r="W10" s="1350"/>
      <c r="X10" s="1350"/>
      <c r="Y10" s="1350" t="s">
        <v>328</v>
      </c>
      <c r="Z10" s="1350"/>
      <c r="AA10" s="1350"/>
      <c r="AB10" s="1343"/>
      <c r="AC10" s="1343"/>
      <c r="AD10" s="1350" t="s">
        <v>38</v>
      </c>
      <c r="AE10" s="1350"/>
      <c r="AF10" s="1343"/>
      <c r="AG10" s="1343"/>
      <c r="AH10" s="1350" t="s">
        <v>39</v>
      </c>
      <c r="AI10" s="1415"/>
      <c r="AL10" s="36"/>
      <c r="AM10" s="36"/>
      <c r="AN10" s="154"/>
      <c r="AO10" s="458"/>
      <c r="AP10" s="458"/>
      <c r="AQ10" s="458"/>
      <c r="AR10" s="458"/>
      <c r="AS10" s="458"/>
      <c r="AT10" s="458"/>
      <c r="AU10" s="458"/>
      <c r="AV10" s="458"/>
      <c r="AW10" s="458"/>
      <c r="AX10" s="458"/>
      <c r="AY10" s="458"/>
      <c r="AZ10" s="458"/>
      <c r="BA10" s="458"/>
      <c r="BB10" s="458"/>
      <c r="BC10" s="458"/>
      <c r="BD10" s="458"/>
      <c r="BE10" s="458"/>
      <c r="BF10" s="458"/>
      <c r="BG10" s="458"/>
      <c r="BH10" s="458"/>
      <c r="BI10" s="458"/>
      <c r="BJ10" s="458"/>
      <c r="BK10" s="458"/>
      <c r="BL10" s="458"/>
      <c r="BM10" s="458"/>
      <c r="BN10" s="458"/>
      <c r="BO10" s="458"/>
      <c r="BP10" s="458"/>
      <c r="BQ10" s="458"/>
      <c r="BR10" s="458"/>
      <c r="BS10" s="154"/>
      <c r="BT10" s="154"/>
      <c r="BU10" s="154"/>
      <c r="BV10" s="7"/>
      <c r="BW10" s="7"/>
      <c r="BX10" s="7"/>
      <c r="BY10" s="7"/>
    </row>
    <row r="11" spans="1:99" ht="19.5" customHeight="1" x14ac:dyDescent="0.2">
      <c r="A11" s="1383" t="s">
        <v>175</v>
      </c>
      <c r="B11" s="1350"/>
      <c r="C11" s="1350"/>
      <c r="D11" s="1350"/>
      <c r="E11" s="1350"/>
      <c r="F11" s="1350"/>
      <c r="G11" s="1350"/>
      <c r="H11" s="1350"/>
      <c r="I11" s="1352"/>
      <c r="J11" s="1334"/>
      <c r="K11" s="1334"/>
      <c r="L11" s="1334"/>
      <c r="M11" s="1334"/>
      <c r="N11" s="1334"/>
      <c r="O11" s="1334"/>
      <c r="P11" s="1334"/>
      <c r="Q11" s="1334"/>
      <c r="R11" s="1334"/>
      <c r="S11" s="1334"/>
      <c r="T11" s="1334"/>
      <c r="U11" s="1334"/>
      <c r="V11" s="1334"/>
      <c r="W11" s="1334"/>
      <c r="X11" s="1436" t="s">
        <v>177</v>
      </c>
      <c r="Y11" s="1436"/>
      <c r="Z11" s="1436"/>
      <c r="AA11" s="1436"/>
      <c r="AB11" s="1436"/>
      <c r="AC11" s="1436"/>
      <c r="AD11" s="1436"/>
      <c r="AE11" s="1436"/>
      <c r="AF11" s="1436"/>
      <c r="AG11" s="1436"/>
      <c r="AH11" s="1436"/>
      <c r="AI11" s="1437"/>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row>
    <row r="12" spans="1:99" ht="54" customHeight="1" x14ac:dyDescent="0.2">
      <c r="A12" s="1433" t="s">
        <v>484</v>
      </c>
      <c r="B12" s="1350"/>
      <c r="C12" s="1350"/>
      <c r="D12" s="1350"/>
      <c r="E12" s="1350"/>
      <c r="F12" s="1350"/>
      <c r="G12" s="1350"/>
      <c r="H12" s="1350"/>
      <c r="I12" s="1352"/>
      <c r="J12" s="1362"/>
      <c r="K12" s="1363"/>
      <c r="L12" s="1363"/>
      <c r="M12" s="1363"/>
      <c r="N12" s="1363"/>
      <c r="O12" s="1363"/>
      <c r="P12" s="1363"/>
      <c r="Q12" s="1363"/>
      <c r="R12" s="1363"/>
      <c r="S12" s="1363"/>
      <c r="T12" s="1363"/>
      <c r="U12" s="1363"/>
      <c r="V12" s="1363"/>
      <c r="W12" s="1363"/>
      <c r="X12" s="1363"/>
      <c r="Y12" s="1363"/>
      <c r="Z12" s="1363"/>
      <c r="AA12" s="1363"/>
      <c r="AB12" s="1363"/>
      <c r="AC12" s="1363"/>
      <c r="AD12" s="1363"/>
      <c r="AE12" s="1363"/>
      <c r="AF12" s="1363"/>
      <c r="AG12" s="1363"/>
      <c r="AH12" s="1363"/>
      <c r="AI12" s="1364"/>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CC12" s="148"/>
    </row>
    <row r="13" spans="1:99" ht="41.25" customHeight="1" x14ac:dyDescent="0.2">
      <c r="A13" s="1383" t="s">
        <v>323</v>
      </c>
      <c r="B13" s="1350"/>
      <c r="C13" s="1350"/>
      <c r="D13" s="1350"/>
      <c r="E13" s="1350"/>
      <c r="F13" s="1350"/>
      <c r="G13" s="1350"/>
      <c r="H13" s="1350"/>
      <c r="I13" s="1352"/>
      <c r="J13" s="1362"/>
      <c r="K13" s="1363"/>
      <c r="L13" s="1363"/>
      <c r="M13" s="1363"/>
      <c r="N13" s="1363"/>
      <c r="O13" s="1363"/>
      <c r="P13" s="1363"/>
      <c r="Q13" s="1363"/>
      <c r="R13" s="1363"/>
      <c r="S13" s="1363"/>
      <c r="T13" s="1363"/>
      <c r="U13" s="1363"/>
      <c r="V13" s="1363"/>
      <c r="W13" s="1363"/>
      <c r="X13" s="1363"/>
      <c r="Y13" s="1363"/>
      <c r="Z13" s="1363"/>
      <c r="AA13" s="1363"/>
      <c r="AB13" s="1363"/>
      <c r="AC13" s="1363"/>
      <c r="AD13" s="1363"/>
      <c r="AE13" s="1363"/>
      <c r="AF13" s="1363"/>
      <c r="AG13" s="1363"/>
      <c r="AH13" s="1363"/>
      <c r="AI13" s="1364"/>
    </row>
    <row r="14" spans="1:99" ht="54" customHeight="1" x14ac:dyDescent="0.2">
      <c r="A14" s="1433" t="s">
        <v>324</v>
      </c>
      <c r="B14" s="1350"/>
      <c r="C14" s="1350"/>
      <c r="D14" s="1350"/>
      <c r="E14" s="1350"/>
      <c r="F14" s="1350"/>
      <c r="G14" s="1350"/>
      <c r="H14" s="1350"/>
      <c r="I14" s="1352"/>
      <c r="J14" s="1434"/>
      <c r="K14" s="1435"/>
      <c r="L14" s="1435"/>
      <c r="M14" s="1363"/>
      <c r="N14" s="1363"/>
      <c r="O14" s="1363"/>
      <c r="P14" s="1363"/>
      <c r="Q14" s="1363"/>
      <c r="R14" s="1363"/>
      <c r="S14" s="1363"/>
      <c r="T14" s="1363"/>
      <c r="U14" s="1363"/>
      <c r="V14" s="1363"/>
      <c r="W14" s="1363"/>
      <c r="X14" s="1363"/>
      <c r="Y14" s="1363"/>
      <c r="Z14" s="1363"/>
      <c r="AA14" s="1363"/>
      <c r="AB14" s="1363"/>
      <c r="AC14" s="1363"/>
      <c r="AD14" s="1363"/>
      <c r="AE14" s="1363"/>
      <c r="AF14" s="1363"/>
      <c r="AG14" s="1363"/>
      <c r="AH14" s="1363"/>
      <c r="AI14" s="1364"/>
    </row>
    <row r="15" spans="1:99" ht="19.5" customHeight="1" x14ac:dyDescent="0.2">
      <c r="A15" s="1420" t="s">
        <v>332</v>
      </c>
      <c r="B15" s="1327"/>
      <c r="C15" s="1327"/>
      <c r="D15" s="1327"/>
      <c r="E15" s="1327"/>
      <c r="F15" s="1327"/>
      <c r="G15" s="1327"/>
      <c r="H15" s="1327"/>
      <c r="I15" s="1327"/>
      <c r="J15" s="1424" t="s">
        <v>313</v>
      </c>
      <c r="K15" s="1425"/>
      <c r="L15" s="1426"/>
      <c r="M15" s="1427"/>
      <c r="N15" s="1427"/>
      <c r="O15" s="1427"/>
      <c r="P15" s="1427"/>
      <c r="Q15" s="1427"/>
      <c r="R15" s="1427"/>
      <c r="S15" s="1427"/>
      <c r="T15" s="1428" t="s">
        <v>181</v>
      </c>
      <c r="U15" s="1428"/>
      <c r="V15" s="1429"/>
      <c r="W15" s="1430" t="s">
        <v>314</v>
      </c>
      <c r="X15" s="1321"/>
      <c r="Y15" s="1322"/>
      <c r="Z15" s="1427"/>
      <c r="AA15" s="1427"/>
      <c r="AB15" s="1427"/>
      <c r="AC15" s="1427"/>
      <c r="AD15" s="1427"/>
      <c r="AE15" s="1427"/>
      <c r="AF15" s="1427"/>
      <c r="AG15" s="1429" t="s">
        <v>181</v>
      </c>
      <c r="AH15" s="1431"/>
      <c r="AI15" s="1432"/>
    </row>
    <row r="16" spans="1:99" ht="45" customHeight="1" x14ac:dyDescent="0.2">
      <c r="A16" s="1329"/>
      <c r="B16" s="1330"/>
      <c r="C16" s="1330"/>
      <c r="D16" s="1330"/>
      <c r="E16" s="1330"/>
      <c r="F16" s="1330"/>
      <c r="G16" s="1330"/>
      <c r="H16" s="1330"/>
      <c r="I16" s="1330"/>
      <c r="J16" s="1421" t="s">
        <v>315</v>
      </c>
      <c r="K16" s="1422"/>
      <c r="L16" s="1423"/>
      <c r="M16" s="1363"/>
      <c r="N16" s="1363"/>
      <c r="O16" s="1363"/>
      <c r="P16" s="1363"/>
      <c r="Q16" s="1363"/>
      <c r="R16" s="1363"/>
      <c r="S16" s="1363"/>
      <c r="T16" s="1363"/>
      <c r="U16" s="1363"/>
      <c r="V16" s="1363"/>
      <c r="W16" s="1363"/>
      <c r="X16" s="1363"/>
      <c r="Y16" s="1363"/>
      <c r="Z16" s="1363"/>
      <c r="AA16" s="1363"/>
      <c r="AB16" s="1363"/>
      <c r="AC16" s="1363"/>
      <c r="AD16" s="1363"/>
      <c r="AE16" s="1363"/>
      <c r="AF16" s="1363"/>
      <c r="AG16" s="1363"/>
      <c r="AH16" s="1363"/>
      <c r="AI16" s="1364"/>
    </row>
    <row r="17" spans="1:39" ht="19.5" customHeight="1" x14ac:dyDescent="0.2">
      <c r="A17" s="1390" t="s">
        <v>560</v>
      </c>
      <c r="B17" s="1391"/>
      <c r="C17" s="1391"/>
      <c r="D17" s="1391"/>
      <c r="E17" s="1391"/>
      <c r="F17" s="1391"/>
      <c r="G17" s="1391"/>
      <c r="H17" s="1391"/>
      <c r="I17" s="1391"/>
      <c r="J17" s="1416"/>
      <c r="K17" s="1416"/>
      <c r="L17" s="1416"/>
      <c r="M17" s="1391"/>
      <c r="N17" s="1391"/>
      <c r="O17" s="1391"/>
      <c r="P17" s="1391"/>
      <c r="Q17" s="1391"/>
      <c r="R17" s="1391"/>
      <c r="S17" s="1391"/>
      <c r="T17" s="1391"/>
      <c r="U17" s="1391"/>
      <c r="V17" s="1391"/>
      <c r="W17" s="1391"/>
      <c r="X17" s="1391"/>
      <c r="Y17" s="1391"/>
      <c r="Z17" s="1391"/>
      <c r="AA17" s="1391"/>
      <c r="AB17" s="1391"/>
      <c r="AC17" s="1392"/>
      <c r="AD17" s="1417" t="s">
        <v>187</v>
      </c>
      <c r="AE17" s="1418"/>
      <c r="AF17" s="1418"/>
      <c r="AG17" s="1418"/>
      <c r="AH17" s="1418"/>
      <c r="AI17" s="1419"/>
    </row>
    <row r="18" spans="1:39" ht="3.75" customHeight="1" x14ac:dyDescent="0.2">
      <c r="A18" s="1466"/>
      <c r="B18" s="1466"/>
      <c r="C18" s="1466"/>
      <c r="D18" s="1466"/>
      <c r="E18" s="1466"/>
      <c r="F18" s="1466"/>
      <c r="G18" s="1466"/>
      <c r="H18" s="1466"/>
      <c r="I18" s="1466"/>
      <c r="J18" s="1466"/>
      <c r="K18" s="1466"/>
      <c r="L18" s="1466"/>
      <c r="M18" s="1466"/>
      <c r="N18" s="1466"/>
      <c r="O18" s="1466"/>
      <c r="P18" s="1466"/>
      <c r="Q18" s="1466"/>
      <c r="R18" s="1466"/>
      <c r="S18" s="1466"/>
      <c r="T18" s="1466"/>
      <c r="U18" s="1466"/>
      <c r="V18" s="1466"/>
      <c r="W18" s="1466"/>
      <c r="X18" s="1466"/>
      <c r="Y18" s="1466"/>
      <c r="Z18" s="1466"/>
      <c r="AA18" s="1466"/>
      <c r="AB18" s="1466"/>
      <c r="AC18" s="1466"/>
      <c r="AD18" s="1467"/>
      <c r="AE18" s="1467"/>
      <c r="AF18" s="1467"/>
      <c r="AG18" s="1467"/>
      <c r="AH18" s="1467"/>
      <c r="AI18" s="1467"/>
      <c r="AJ18" s="76"/>
      <c r="AK18" s="76"/>
      <c r="AL18" s="76"/>
      <c r="AM18" s="76"/>
    </row>
    <row r="19" spans="1:39" ht="19.5" customHeight="1" x14ac:dyDescent="0.2">
      <c r="A19" s="1460" t="s">
        <v>191</v>
      </c>
      <c r="B19" s="1370"/>
      <c r="C19" s="1370"/>
      <c r="D19" s="1370"/>
      <c r="E19" s="1371"/>
      <c r="F19" s="1367" t="s">
        <v>483</v>
      </c>
      <c r="G19" s="1368"/>
      <c r="H19" s="1368"/>
      <c r="I19" s="1368"/>
      <c r="J19" s="1461" t="s">
        <v>322</v>
      </c>
      <c r="K19" s="1462"/>
      <c r="L19" s="1462"/>
      <c r="M19" s="1462"/>
      <c r="N19" s="1462"/>
      <c r="O19" s="1462"/>
      <c r="P19" s="1462"/>
      <c r="Q19" s="1462"/>
      <c r="R19" s="1462"/>
      <c r="S19" s="1462"/>
      <c r="T19" s="1463"/>
      <c r="U19" s="1464"/>
      <c r="V19" s="1464"/>
      <c r="W19" s="1464"/>
      <c r="X19" s="1464"/>
      <c r="Y19" s="1464"/>
      <c r="Z19" s="1464"/>
      <c r="AA19" s="1464"/>
      <c r="AB19" s="1464"/>
      <c r="AC19" s="1464"/>
      <c r="AD19" s="1464"/>
      <c r="AE19" s="1464"/>
      <c r="AF19" s="1464"/>
      <c r="AG19" s="1464"/>
      <c r="AH19" s="1464"/>
      <c r="AI19" s="1465"/>
    </row>
    <row r="20" spans="1:39" ht="19.5" customHeight="1" x14ac:dyDescent="0.2">
      <c r="A20" s="1449" t="s">
        <v>320</v>
      </c>
      <c r="B20" s="1413"/>
      <c r="C20" s="1413"/>
      <c r="D20" s="1413"/>
      <c r="E20" s="1413"/>
      <c r="F20" s="1413"/>
      <c r="G20" s="1413"/>
      <c r="H20" s="1413"/>
      <c r="I20" s="1414"/>
      <c r="J20" s="1453"/>
      <c r="K20" s="1454"/>
      <c r="L20" s="1454"/>
      <c r="M20" s="1454"/>
      <c r="N20" s="1454"/>
      <c r="O20" s="1454"/>
      <c r="P20" s="1454"/>
      <c r="Q20" s="1454"/>
      <c r="R20" s="1454"/>
      <c r="S20" s="1454"/>
      <c r="T20" s="1455" t="s">
        <v>677</v>
      </c>
      <c r="U20" s="1456"/>
      <c r="V20" s="1456"/>
      <c r="W20" s="1456"/>
      <c r="X20" s="1456"/>
      <c r="Y20" s="1456"/>
      <c r="Z20" s="1456"/>
      <c r="AA20" s="1457"/>
      <c r="AB20" s="1458"/>
      <c r="AC20" s="1458"/>
      <c r="AD20" s="1458"/>
      <c r="AE20" s="1458"/>
      <c r="AF20" s="1458"/>
      <c r="AG20" s="1458"/>
      <c r="AH20" s="1458"/>
      <c r="AI20" s="1459"/>
    </row>
    <row r="21" spans="1:39" ht="19.5" customHeight="1" x14ac:dyDescent="0.2">
      <c r="A21" s="1449" t="s">
        <v>319</v>
      </c>
      <c r="B21" s="1413"/>
      <c r="C21" s="1413"/>
      <c r="D21" s="1413"/>
      <c r="E21" s="1413"/>
      <c r="F21" s="1413"/>
      <c r="G21" s="1413"/>
      <c r="H21" s="1413"/>
      <c r="I21" s="1414"/>
      <c r="J21" s="1450"/>
      <c r="K21" s="1451"/>
      <c r="L21" s="1451"/>
      <c r="M21" s="1451"/>
      <c r="N21" s="1451"/>
      <c r="O21" s="1451"/>
      <c r="P21" s="1451"/>
      <c r="Q21" s="1451"/>
      <c r="R21" s="1451"/>
      <c r="S21" s="1451"/>
      <c r="T21" s="1451"/>
      <c r="U21" s="1451"/>
      <c r="V21" s="1451"/>
      <c r="W21" s="1451"/>
      <c r="X21" s="1451"/>
      <c r="Y21" s="1451"/>
      <c r="Z21" s="1451"/>
      <c r="AA21" s="1451"/>
      <c r="AB21" s="1451"/>
      <c r="AC21" s="1451"/>
      <c r="AD21" s="1451"/>
      <c r="AE21" s="1451"/>
      <c r="AF21" s="1451"/>
      <c r="AG21" s="1451"/>
      <c r="AH21" s="1451"/>
      <c r="AI21" s="1452"/>
    </row>
    <row r="22" spans="1:39" ht="19.5" customHeight="1" x14ac:dyDescent="0.2">
      <c r="A22" s="1383" t="s">
        <v>34</v>
      </c>
      <c r="B22" s="1350"/>
      <c r="C22" s="1350"/>
      <c r="D22" s="1350"/>
      <c r="E22" s="1350"/>
      <c r="F22" s="1350"/>
      <c r="G22" s="1350"/>
      <c r="H22" s="1350"/>
      <c r="I22" s="1352"/>
      <c r="J22" s="1444"/>
      <c r="K22" s="1445"/>
      <c r="L22" s="1445"/>
      <c r="M22" s="1445"/>
      <c r="N22" s="1445"/>
      <c r="O22" s="1445"/>
      <c r="P22" s="1445"/>
      <c r="Q22" s="1445"/>
      <c r="R22" s="1445"/>
      <c r="S22" s="1445"/>
      <c r="T22" s="1446" t="s">
        <v>321</v>
      </c>
      <c r="U22" s="1447"/>
      <c r="V22" s="1447"/>
      <c r="W22" s="1447"/>
      <c r="X22" s="1447"/>
      <c r="Y22" s="1447"/>
      <c r="Z22" s="1447"/>
      <c r="AA22" s="1448"/>
      <c r="AB22" s="1343"/>
      <c r="AC22" s="1343"/>
      <c r="AD22" s="1343"/>
      <c r="AE22" s="1343"/>
      <c r="AF22" s="1343"/>
      <c r="AG22" s="1343"/>
      <c r="AH22" s="1343"/>
      <c r="AI22" s="1344"/>
    </row>
    <row r="23" spans="1:39" ht="54" customHeight="1" x14ac:dyDescent="0.2">
      <c r="A23" s="1438" t="s">
        <v>266</v>
      </c>
      <c r="B23" s="1439"/>
      <c r="C23" s="1439"/>
      <c r="D23" s="1439"/>
      <c r="E23" s="1439"/>
      <c r="F23" s="1439"/>
      <c r="G23" s="1439"/>
      <c r="H23" s="1439"/>
      <c r="I23" s="1440"/>
      <c r="J23" s="1441"/>
      <c r="K23" s="1442"/>
      <c r="L23" s="1442"/>
      <c r="M23" s="1442"/>
      <c r="N23" s="1442"/>
      <c r="O23" s="1442"/>
      <c r="P23" s="1442"/>
      <c r="Q23" s="1442"/>
      <c r="R23" s="1442"/>
      <c r="S23" s="1442"/>
      <c r="T23" s="1442"/>
      <c r="U23" s="1442"/>
      <c r="V23" s="1442"/>
      <c r="W23" s="1442"/>
      <c r="X23" s="1442"/>
      <c r="Y23" s="1442"/>
      <c r="Z23" s="1442"/>
      <c r="AA23" s="1442"/>
      <c r="AB23" s="1442"/>
      <c r="AC23" s="1442"/>
      <c r="AD23" s="1442"/>
      <c r="AE23" s="1442"/>
      <c r="AF23" s="1442"/>
      <c r="AG23" s="1442"/>
      <c r="AH23" s="1442"/>
      <c r="AI23" s="1443"/>
    </row>
    <row r="24" spans="1:39" ht="19.5" customHeight="1" x14ac:dyDescent="0.2">
      <c r="A24" s="1383" t="s">
        <v>37</v>
      </c>
      <c r="B24" s="1350"/>
      <c r="C24" s="1350"/>
      <c r="D24" s="1350"/>
      <c r="E24" s="1350"/>
      <c r="F24" s="1350"/>
      <c r="G24" s="1350"/>
      <c r="H24" s="1350"/>
      <c r="I24" s="1352"/>
      <c r="J24" s="1353" t="s">
        <v>326</v>
      </c>
      <c r="K24" s="1350"/>
      <c r="L24" s="1350"/>
      <c r="M24" s="1350"/>
      <c r="N24" s="1343"/>
      <c r="O24" s="1343"/>
      <c r="P24" s="1350" t="s">
        <v>38</v>
      </c>
      <c r="Q24" s="1350"/>
      <c r="R24" s="1343"/>
      <c r="S24" s="1343"/>
      <c r="T24" s="1321" t="s">
        <v>327</v>
      </c>
      <c r="U24" s="1321"/>
      <c r="V24" s="1350" t="s">
        <v>40</v>
      </c>
      <c r="W24" s="1350"/>
      <c r="X24" s="1350"/>
      <c r="Y24" s="1350" t="s">
        <v>328</v>
      </c>
      <c r="Z24" s="1350"/>
      <c r="AA24" s="1350"/>
      <c r="AB24" s="1343"/>
      <c r="AC24" s="1343"/>
      <c r="AD24" s="1350" t="s">
        <v>38</v>
      </c>
      <c r="AE24" s="1350"/>
      <c r="AF24" s="1343"/>
      <c r="AG24" s="1343"/>
      <c r="AH24" s="1350" t="s">
        <v>39</v>
      </c>
      <c r="AI24" s="1415"/>
    </row>
    <row r="25" spans="1:39" ht="19.5" customHeight="1" x14ac:dyDescent="0.2">
      <c r="A25" s="1383" t="s">
        <v>175</v>
      </c>
      <c r="B25" s="1350"/>
      <c r="C25" s="1350"/>
      <c r="D25" s="1350"/>
      <c r="E25" s="1350"/>
      <c r="F25" s="1350"/>
      <c r="G25" s="1350"/>
      <c r="H25" s="1350"/>
      <c r="I25" s="1352"/>
      <c r="J25" s="1334"/>
      <c r="K25" s="1334"/>
      <c r="L25" s="1334"/>
      <c r="M25" s="1334"/>
      <c r="N25" s="1334"/>
      <c r="O25" s="1334"/>
      <c r="P25" s="1334"/>
      <c r="Q25" s="1334"/>
      <c r="R25" s="1334"/>
      <c r="S25" s="1334"/>
      <c r="T25" s="1334"/>
      <c r="U25" s="1334"/>
      <c r="V25" s="1334"/>
      <c r="W25" s="1334"/>
      <c r="X25" s="1436" t="s">
        <v>177</v>
      </c>
      <c r="Y25" s="1436"/>
      <c r="Z25" s="1436"/>
      <c r="AA25" s="1436"/>
      <c r="AB25" s="1436"/>
      <c r="AC25" s="1436"/>
      <c r="AD25" s="1436"/>
      <c r="AE25" s="1436"/>
      <c r="AF25" s="1436"/>
      <c r="AG25" s="1436"/>
      <c r="AH25" s="1436"/>
      <c r="AI25" s="1437"/>
    </row>
    <row r="26" spans="1:39" ht="54" customHeight="1" x14ac:dyDescent="0.2">
      <c r="A26" s="1433" t="s">
        <v>484</v>
      </c>
      <c r="B26" s="1350"/>
      <c r="C26" s="1350"/>
      <c r="D26" s="1350"/>
      <c r="E26" s="1350"/>
      <c r="F26" s="1350"/>
      <c r="G26" s="1350"/>
      <c r="H26" s="1350"/>
      <c r="I26" s="1352"/>
      <c r="J26" s="1362"/>
      <c r="K26" s="1363"/>
      <c r="L26" s="1363"/>
      <c r="M26" s="1363"/>
      <c r="N26" s="1363"/>
      <c r="O26" s="1363"/>
      <c r="P26" s="1363"/>
      <c r="Q26" s="1363"/>
      <c r="R26" s="1363"/>
      <c r="S26" s="1363"/>
      <c r="T26" s="1363"/>
      <c r="U26" s="1363"/>
      <c r="V26" s="1363"/>
      <c r="W26" s="1363"/>
      <c r="X26" s="1363"/>
      <c r="Y26" s="1363"/>
      <c r="Z26" s="1363"/>
      <c r="AA26" s="1363"/>
      <c r="AB26" s="1363"/>
      <c r="AC26" s="1363"/>
      <c r="AD26" s="1363"/>
      <c r="AE26" s="1363"/>
      <c r="AF26" s="1363"/>
      <c r="AG26" s="1363"/>
      <c r="AH26" s="1363"/>
      <c r="AI26" s="1364"/>
    </row>
    <row r="27" spans="1:39" ht="41.25" customHeight="1" x14ac:dyDescent="0.2">
      <c r="A27" s="1383" t="s">
        <v>323</v>
      </c>
      <c r="B27" s="1350"/>
      <c r="C27" s="1350"/>
      <c r="D27" s="1350"/>
      <c r="E27" s="1350"/>
      <c r="F27" s="1350"/>
      <c r="G27" s="1350"/>
      <c r="H27" s="1350"/>
      <c r="I27" s="1352"/>
      <c r="J27" s="1362"/>
      <c r="K27" s="1363"/>
      <c r="L27" s="1363"/>
      <c r="M27" s="1363"/>
      <c r="N27" s="1363"/>
      <c r="O27" s="1363"/>
      <c r="P27" s="1363"/>
      <c r="Q27" s="1363"/>
      <c r="R27" s="1363"/>
      <c r="S27" s="1363"/>
      <c r="T27" s="1363"/>
      <c r="U27" s="1363"/>
      <c r="V27" s="1363"/>
      <c r="W27" s="1363"/>
      <c r="X27" s="1363"/>
      <c r="Y27" s="1363"/>
      <c r="Z27" s="1363"/>
      <c r="AA27" s="1363"/>
      <c r="AB27" s="1363"/>
      <c r="AC27" s="1363"/>
      <c r="AD27" s="1363"/>
      <c r="AE27" s="1363"/>
      <c r="AF27" s="1363"/>
      <c r="AG27" s="1363"/>
      <c r="AH27" s="1363"/>
      <c r="AI27" s="1364"/>
    </row>
    <row r="28" spans="1:39" ht="45" customHeight="1" x14ac:dyDescent="0.2">
      <c r="A28" s="1433" t="s">
        <v>324</v>
      </c>
      <c r="B28" s="1350"/>
      <c r="C28" s="1350"/>
      <c r="D28" s="1350"/>
      <c r="E28" s="1350"/>
      <c r="F28" s="1350"/>
      <c r="G28" s="1350"/>
      <c r="H28" s="1350"/>
      <c r="I28" s="1352"/>
      <c r="J28" s="1434"/>
      <c r="K28" s="1435"/>
      <c r="L28" s="1435"/>
      <c r="M28" s="1363"/>
      <c r="N28" s="1363"/>
      <c r="O28" s="1363"/>
      <c r="P28" s="1363"/>
      <c r="Q28" s="1363"/>
      <c r="R28" s="1363"/>
      <c r="S28" s="1363"/>
      <c r="T28" s="1363"/>
      <c r="U28" s="1363"/>
      <c r="V28" s="1363"/>
      <c r="W28" s="1363"/>
      <c r="X28" s="1363"/>
      <c r="Y28" s="1363"/>
      <c r="Z28" s="1363"/>
      <c r="AA28" s="1363"/>
      <c r="AB28" s="1363"/>
      <c r="AC28" s="1363"/>
      <c r="AD28" s="1363"/>
      <c r="AE28" s="1363"/>
      <c r="AF28" s="1363"/>
      <c r="AG28" s="1363"/>
      <c r="AH28" s="1363"/>
      <c r="AI28" s="1364"/>
    </row>
    <row r="29" spans="1:39" ht="19.5" customHeight="1" x14ac:dyDescent="0.2">
      <c r="A29" s="1420" t="s">
        <v>332</v>
      </c>
      <c r="B29" s="1327"/>
      <c r="C29" s="1327"/>
      <c r="D29" s="1327"/>
      <c r="E29" s="1327"/>
      <c r="F29" s="1327"/>
      <c r="G29" s="1327"/>
      <c r="H29" s="1327"/>
      <c r="I29" s="1327"/>
      <c r="J29" s="1424" t="s">
        <v>313</v>
      </c>
      <c r="K29" s="1425"/>
      <c r="L29" s="1426"/>
      <c r="M29" s="1427"/>
      <c r="N29" s="1427"/>
      <c r="O29" s="1427"/>
      <c r="P29" s="1427"/>
      <c r="Q29" s="1427"/>
      <c r="R29" s="1427"/>
      <c r="S29" s="1427"/>
      <c r="T29" s="1428" t="s">
        <v>181</v>
      </c>
      <c r="U29" s="1428"/>
      <c r="V29" s="1429"/>
      <c r="W29" s="1430" t="s">
        <v>314</v>
      </c>
      <c r="X29" s="1321"/>
      <c r="Y29" s="1322"/>
      <c r="Z29" s="1427"/>
      <c r="AA29" s="1427"/>
      <c r="AB29" s="1427"/>
      <c r="AC29" s="1427"/>
      <c r="AD29" s="1427"/>
      <c r="AE29" s="1427"/>
      <c r="AF29" s="1427"/>
      <c r="AG29" s="1429" t="s">
        <v>181</v>
      </c>
      <c r="AH29" s="1431"/>
      <c r="AI29" s="1432"/>
    </row>
    <row r="30" spans="1:39" ht="45" customHeight="1" x14ac:dyDescent="0.2">
      <c r="A30" s="1329"/>
      <c r="B30" s="1330"/>
      <c r="C30" s="1330"/>
      <c r="D30" s="1330"/>
      <c r="E30" s="1330"/>
      <c r="F30" s="1330"/>
      <c r="G30" s="1330"/>
      <c r="H30" s="1330"/>
      <c r="I30" s="1330"/>
      <c r="J30" s="1421" t="s">
        <v>315</v>
      </c>
      <c r="K30" s="1422"/>
      <c r="L30" s="1423"/>
      <c r="M30" s="1363"/>
      <c r="N30" s="1363"/>
      <c r="O30" s="1363"/>
      <c r="P30" s="1363"/>
      <c r="Q30" s="1363"/>
      <c r="R30" s="1363"/>
      <c r="S30" s="1363"/>
      <c r="T30" s="1363"/>
      <c r="U30" s="1363"/>
      <c r="V30" s="1363"/>
      <c r="W30" s="1363"/>
      <c r="X30" s="1363"/>
      <c r="Y30" s="1363"/>
      <c r="Z30" s="1363"/>
      <c r="AA30" s="1363"/>
      <c r="AB30" s="1363"/>
      <c r="AC30" s="1363"/>
      <c r="AD30" s="1363"/>
      <c r="AE30" s="1363"/>
      <c r="AF30" s="1363"/>
      <c r="AG30" s="1363"/>
      <c r="AH30" s="1363"/>
      <c r="AI30" s="1364"/>
    </row>
    <row r="31" spans="1:39" ht="19.5" customHeight="1" x14ac:dyDescent="0.2">
      <c r="A31" s="1390" t="s">
        <v>560</v>
      </c>
      <c r="B31" s="1391"/>
      <c r="C31" s="1391"/>
      <c r="D31" s="1391"/>
      <c r="E31" s="1391"/>
      <c r="F31" s="1391"/>
      <c r="G31" s="1391"/>
      <c r="H31" s="1391"/>
      <c r="I31" s="1391"/>
      <c r="J31" s="1416"/>
      <c r="K31" s="1416"/>
      <c r="L31" s="1416"/>
      <c r="M31" s="1391"/>
      <c r="N31" s="1391"/>
      <c r="O31" s="1391"/>
      <c r="P31" s="1391"/>
      <c r="Q31" s="1391"/>
      <c r="R31" s="1391"/>
      <c r="S31" s="1391"/>
      <c r="T31" s="1391"/>
      <c r="U31" s="1391"/>
      <c r="V31" s="1391"/>
      <c r="W31" s="1391"/>
      <c r="X31" s="1391"/>
      <c r="Y31" s="1391"/>
      <c r="Z31" s="1391"/>
      <c r="AA31" s="1391"/>
      <c r="AB31" s="1391"/>
      <c r="AC31" s="1392"/>
      <c r="AD31" s="1417" t="s">
        <v>187</v>
      </c>
      <c r="AE31" s="1418"/>
      <c r="AF31" s="1418"/>
      <c r="AG31" s="1418"/>
      <c r="AH31" s="1418"/>
      <c r="AI31" s="1419"/>
    </row>
    <row r="34" spans="2:2" ht="15" customHeight="1" x14ac:dyDescent="0.2">
      <c r="B34" s="3"/>
    </row>
  </sheetData>
  <sheetProtection sheet="1" formatCells="0" formatRows="0" insertRows="0" deleteRows="0" selectLockedCells="1"/>
  <mergeCells count="98">
    <mergeCell ref="A6:I6"/>
    <mergeCell ref="J6:S6"/>
    <mergeCell ref="T6:AA6"/>
    <mergeCell ref="AB6:AI6"/>
    <mergeCell ref="A5:E5"/>
    <mergeCell ref="F5:I5"/>
    <mergeCell ref="J5:S5"/>
    <mergeCell ref="T5:AI5"/>
    <mergeCell ref="A7:I7"/>
    <mergeCell ref="J7:AI7"/>
    <mergeCell ref="A8:I8"/>
    <mergeCell ref="J8:S8"/>
    <mergeCell ref="T8:AA8"/>
    <mergeCell ref="AB8:AI8"/>
    <mergeCell ref="A9:I9"/>
    <mergeCell ref="J9:AI9"/>
    <mergeCell ref="A10:I10"/>
    <mergeCell ref="AB10:AC10"/>
    <mergeCell ref="AD10:AE10"/>
    <mergeCell ref="AF10:AG10"/>
    <mergeCell ref="Y10:AA10"/>
    <mergeCell ref="A11:I11"/>
    <mergeCell ref="J11:W11"/>
    <mergeCell ref="X11:AI11"/>
    <mergeCell ref="A12:I12"/>
    <mergeCell ref="J12:AI12"/>
    <mergeCell ref="A13:I13"/>
    <mergeCell ref="J13:AI13"/>
    <mergeCell ref="A14:I14"/>
    <mergeCell ref="J14:AI14"/>
    <mergeCell ref="A18:AC18"/>
    <mergeCell ref="AD18:AI18"/>
    <mergeCell ref="A15:I16"/>
    <mergeCell ref="AG15:AI15"/>
    <mergeCell ref="A17:AC17"/>
    <mergeCell ref="AD17:AI17"/>
    <mergeCell ref="Z15:AF15"/>
    <mergeCell ref="J15:L15"/>
    <mergeCell ref="M15:S15"/>
    <mergeCell ref="W15:Y15"/>
    <mergeCell ref="T15:V15"/>
    <mergeCell ref="J16:L16"/>
    <mergeCell ref="A19:E19"/>
    <mergeCell ref="F19:I19"/>
    <mergeCell ref="J19:S19"/>
    <mergeCell ref="T19:AI19"/>
    <mergeCell ref="A20:I20"/>
    <mergeCell ref="A21:I21"/>
    <mergeCell ref="J21:AI21"/>
    <mergeCell ref="J20:S20"/>
    <mergeCell ref="T20:AA20"/>
    <mergeCell ref="AB20:AI20"/>
    <mergeCell ref="A22:I22"/>
    <mergeCell ref="A23:I23"/>
    <mergeCell ref="J23:AI23"/>
    <mergeCell ref="J22:S22"/>
    <mergeCell ref="T22:AA22"/>
    <mergeCell ref="AB22:AI22"/>
    <mergeCell ref="A25:I25"/>
    <mergeCell ref="J25:W25"/>
    <mergeCell ref="X25:AI25"/>
    <mergeCell ref="AB24:AC24"/>
    <mergeCell ref="A24:I24"/>
    <mergeCell ref="J24:M24"/>
    <mergeCell ref="Y24:AA24"/>
    <mergeCell ref="AF24:AG24"/>
    <mergeCell ref="AH24:AI24"/>
    <mergeCell ref="N24:O24"/>
    <mergeCell ref="P24:Q24"/>
    <mergeCell ref="R24:S24"/>
    <mergeCell ref="T24:U24"/>
    <mergeCell ref="V24:X24"/>
    <mergeCell ref="AD24:AE24"/>
    <mergeCell ref="A26:I26"/>
    <mergeCell ref="J26:AI26"/>
    <mergeCell ref="A27:I27"/>
    <mergeCell ref="J27:AI27"/>
    <mergeCell ref="A28:I28"/>
    <mergeCell ref="J28:AI28"/>
    <mergeCell ref="A31:AC31"/>
    <mergeCell ref="AD31:AI31"/>
    <mergeCell ref="A29:I30"/>
    <mergeCell ref="J30:L30"/>
    <mergeCell ref="M30:AI30"/>
    <mergeCell ref="J29:L29"/>
    <mergeCell ref="M29:S29"/>
    <mergeCell ref="T29:V29"/>
    <mergeCell ref="W29:Y29"/>
    <mergeCell ref="Z29:AF29"/>
    <mergeCell ref="AG29:AI29"/>
    <mergeCell ref="M16:AI16"/>
    <mergeCell ref="J10:M10"/>
    <mergeCell ref="N10:O10"/>
    <mergeCell ref="V10:X10"/>
    <mergeCell ref="AH10:AI10"/>
    <mergeCell ref="P10:Q10"/>
    <mergeCell ref="R10:S10"/>
    <mergeCell ref="T10:U10"/>
  </mergeCells>
  <phoneticPr fontId="1"/>
  <dataValidations xWindow="443" yWindow="721" count="14">
    <dataValidation imeMode="halfAlpha" allowBlank="1" showInputMessage="1" showErrorMessage="1" sqref="AB6 AB20"/>
    <dataValidation allowBlank="1" showErrorMessage="1" prompt="_x000a_" sqref="AG15:AI15 J15:J16 AG29:AI29 J29:J30"/>
    <dataValidation allowBlank="1" showErrorMessage="1" sqref="J12:AI12 J26:AI26"/>
    <dataValidation allowBlank="1" showErrorMessage="1" sqref="J13:AI13 J27:AI27"/>
    <dataValidation allowBlank="1" showInputMessage="1" showErrorMessage="1" prompt="選定に至った委託_x000a_先や専門家の特長と理由を具体的に記入してください。" sqref="J28:AI28"/>
    <dataValidation type="list" allowBlank="1" showErrorMessage="1" prompt="_x000a_" sqref="AD17:AI17 AD31:AI31">
      <formula1>"選択してください,関連あり,関連なし"</formula1>
    </dataValidation>
    <dataValidation type="custom" imeMode="disabled" allowBlank="1" showInputMessage="1" showErrorMessage="1" sqref="M15:S15 Z15:AF15 M29:S29 Z29:AF29">
      <formula1>LENB(M15)=LEN(M15)</formula1>
    </dataValidation>
    <dataValidation allowBlank="1" showInputMessage="1" showErrorMessage="1" prompt="「(3)委託費」の「経費番号」（委-1、委-2）を記入してください。" sqref="F19:I19"/>
    <dataValidation imeMode="disabled" allowBlank="1" showInputMessage="1" showErrorMessage="1" promptTitle="契約期間は事業完了予定日より前です" prompt="本助成事業の完了予定日より後に契約（発注・発注請）、取得、実施、支払いを行った分は助成対象外となります。" sqref="N10:O10 AF10:AG10 AB10:AC10 R10:S10 N24:O24 AF24:AG24 AB24:AC24 R24:S24"/>
    <dataValidation allowBlank="1" showInputMessage="1" showErrorMessage="1" prompt="やむを得ず２者提出できない場合は、その理由を記入してください。_x000a_（ただし、「過去に取引実績があるから」等は不可）_x000a_" sqref="M16:AI16 M30:AI30"/>
    <dataValidation type="custom" imeMode="halfAlpha" allowBlank="1" showInputMessage="1" showErrorMessage="1" prompt="「(3)委託費」の「助成事業に要する経費（税込）」の金額を記入してください。" sqref="J25:W25">
      <formula1>LENB(J25)=LEN(J25)</formula1>
    </dataValidation>
    <dataValidation allowBlank="1" showInputMessage="1" showErrorMessage="1" prompt="前ページの「(3)委託費」の「経費番号」（委-1、委-2）を記入してください。" sqref="F5:I5"/>
    <dataValidation type="custom" imeMode="halfAlpha" allowBlank="1" showInputMessage="1" showErrorMessage="1" prompt="「(3)委託費」の「助成事業に要する経費（税込）」の金額を記入してください。" sqref="J11:W11">
      <formula1>LENB(J11)=LEN(J11)</formula1>
    </dataValidation>
    <dataValidation allowBlank="1" showInputMessage="1" showErrorMessage="1" prompt="選定に至った委託先や専門家の特長と理由を具体的に記入してください。" sqref="J14:AI14"/>
  </dataValidations>
  <pageMargins left="0.59055118110236227" right="0.19685039370078741" top="0.39370078740157483" bottom="0.39370078740157483" header="0.19685039370078741" footer="0.19685039370078741"/>
  <pageSetup paperSize="9" scale="96" orientation="portrait" r:id="rId1"/>
  <headerFooter>
    <oddFooter>&amp;C&amp;10&amp;A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FF99CC"/>
    <pageSetUpPr fitToPage="1"/>
  </sheetPr>
  <dimension ref="A1:S15"/>
  <sheetViews>
    <sheetView showGridLines="0" view="pageBreakPreview" zoomScale="95" zoomScaleNormal="100" zoomScaleSheetLayoutView="95" workbookViewId="0">
      <selection activeCell="F5" sqref="F5"/>
    </sheetView>
  </sheetViews>
  <sheetFormatPr defaultColWidth="2.08984375" defaultRowHeight="13" x14ac:dyDescent="0.2"/>
  <cols>
    <col min="1" max="1" width="6.90625" style="5" customWidth="1"/>
    <col min="2" max="2" width="15" style="5" customWidth="1"/>
    <col min="3" max="4" width="13.7265625" style="5" customWidth="1"/>
    <col min="5" max="5" width="16" style="5" customWidth="1"/>
    <col min="6" max="6" width="8.6328125" style="5" customWidth="1"/>
    <col min="7" max="8" width="11.453125" style="5" customWidth="1"/>
    <col min="9" max="9" width="2.08984375" style="57" customWidth="1"/>
    <col min="10" max="188" width="2.08984375" style="5" customWidth="1"/>
    <col min="189" max="16384" width="2.08984375" style="5"/>
  </cols>
  <sheetData>
    <row r="1" spans="1:19" s="126" customFormat="1" ht="15" customHeight="1" x14ac:dyDescent="0.2">
      <c r="A1" s="115"/>
      <c r="B1" s="124"/>
      <c r="C1" s="124"/>
      <c r="D1" s="124"/>
      <c r="E1" s="124"/>
      <c r="F1" s="124"/>
      <c r="G1" s="124"/>
      <c r="H1" s="23" t="s">
        <v>485</v>
      </c>
      <c r="I1" s="139"/>
      <c r="J1" s="140"/>
    </row>
    <row r="2" spans="1:19" ht="15" customHeight="1" x14ac:dyDescent="0.2">
      <c r="A2" s="17" t="s">
        <v>561</v>
      </c>
      <c r="B2" s="33"/>
      <c r="C2" s="33"/>
      <c r="D2" s="33"/>
      <c r="E2" s="33"/>
      <c r="F2" s="33"/>
      <c r="G2" s="33"/>
      <c r="H2" s="33"/>
    </row>
    <row r="3" spans="1:19" ht="15" customHeight="1" x14ac:dyDescent="0.2">
      <c r="A3" s="19" t="s">
        <v>303</v>
      </c>
      <c r="B3" s="19"/>
      <c r="C3" s="20"/>
      <c r="D3" s="20"/>
      <c r="E3" s="20"/>
      <c r="F3" s="11"/>
      <c r="G3" s="19"/>
      <c r="H3" s="11" t="s">
        <v>25</v>
      </c>
    </row>
    <row r="4" spans="1:19" ht="44.25" customHeight="1" x14ac:dyDescent="0.2">
      <c r="A4" s="40" t="s">
        <v>189</v>
      </c>
      <c r="B4" s="167" t="s">
        <v>275</v>
      </c>
      <c r="C4" s="167" t="s">
        <v>68</v>
      </c>
      <c r="D4" s="167" t="s">
        <v>50</v>
      </c>
      <c r="E4" s="167" t="s">
        <v>276</v>
      </c>
      <c r="F4" s="48" t="s">
        <v>277</v>
      </c>
      <c r="G4" s="137" t="s">
        <v>287</v>
      </c>
      <c r="H4" s="149" t="s">
        <v>29</v>
      </c>
      <c r="I4" s="63" t="s">
        <v>54</v>
      </c>
      <c r="J4" s="2"/>
      <c r="K4" s="2"/>
      <c r="L4" s="2"/>
      <c r="M4" s="2"/>
      <c r="N4" s="2"/>
      <c r="O4" s="2"/>
      <c r="P4" s="2"/>
      <c r="Q4" s="2"/>
      <c r="R4" s="2"/>
      <c r="S4" s="2"/>
    </row>
    <row r="5" spans="1:19" ht="41.25" customHeight="1" x14ac:dyDescent="0.2">
      <c r="A5" s="584">
        <f t="shared" ref="A5:A14" si="0">ROW()-4</f>
        <v>1</v>
      </c>
      <c r="B5" s="54"/>
      <c r="C5" s="64"/>
      <c r="D5" s="64"/>
      <c r="E5" s="54"/>
      <c r="F5" s="174"/>
      <c r="G5" s="577">
        <f>産業財産権・出願導入費[[#This Row],[単価
（税抜）]]</f>
        <v>0</v>
      </c>
      <c r="H5" s="583">
        <f>ROUNDDOWN(産業財産権・出願導入費[[#This Row],[助成対象経費
（税抜）]]*1.1,0)</f>
        <v>0</v>
      </c>
      <c r="I5" s="581" t="str">
        <f>IF(OR(AND(産業財産権・出願導入費[[#This Row],[対象製品等]]="",産業財産権・出願導入費[[#This Row],[権利名]]="",産業財産権・出願導入費[[#This Row],[内容]]="",産業財産権・出願導入費[[#This Row],[弁理士事務所
又は
権利所有事業者名]]="",産業財産権・出願導入費[[#This Row],[単価
（税抜）]]=""),
          AND(産業財産権・出願導入費[[#This Row],[対象製品等]]&lt;&gt;"",産業財産権・出願導入費[[#This Row],[権利名]]&lt;&gt;"",産業財産権・出願導入費[[#This Row],[内容]]&lt;&gt;"",産業財産権・出願導入費[[#This Row],[弁理士事務所
又は
権利所有事業者名]]&lt;&gt;"",産業財産権・出願導入費[[#This Row],[単価
（税抜）]]&lt;&gt;"")),
    "",
    "←全ての項目を入力してください。")</f>
        <v/>
      </c>
    </row>
    <row r="6" spans="1:19" ht="41.25" customHeight="1" x14ac:dyDescent="0.2">
      <c r="A6" s="584">
        <f t="shared" si="0"/>
        <v>2</v>
      </c>
      <c r="B6" s="54"/>
      <c r="C6" s="64"/>
      <c r="D6" s="64"/>
      <c r="E6" s="54"/>
      <c r="F6" s="174"/>
      <c r="G6" s="577">
        <f>産業財産権・出願導入費[[#This Row],[単価
（税抜）]]</f>
        <v>0</v>
      </c>
      <c r="H6" s="583">
        <f>ROUNDDOWN(産業財産権・出願導入費[[#This Row],[助成対象経費
（税抜）]]*1.1,0)</f>
        <v>0</v>
      </c>
      <c r="I6" s="581" t="str">
        <f>IF(OR(AND(産業財産権・出願導入費[[#This Row],[対象製品等]]="",産業財産権・出願導入費[[#This Row],[権利名]]="",産業財産権・出願導入費[[#This Row],[内容]]="",産業財産権・出願導入費[[#This Row],[弁理士事務所
又は
権利所有事業者名]]="",産業財産権・出願導入費[[#This Row],[単価
（税抜）]]=""),
          AND(産業財産権・出願導入費[[#This Row],[対象製品等]]&lt;&gt;"",産業財産権・出願導入費[[#This Row],[権利名]]&lt;&gt;"",産業財産権・出願導入費[[#This Row],[内容]]&lt;&gt;"",産業財産権・出願導入費[[#This Row],[弁理士事務所
又は
権利所有事業者名]]&lt;&gt;"",産業財産権・出願導入費[[#This Row],[単価
（税抜）]]&lt;&gt;"")),
    "",
    "←全ての項目を入力してください。")</f>
        <v/>
      </c>
      <c r="J6" s="142"/>
    </row>
    <row r="7" spans="1:19" ht="41.25" customHeight="1" x14ac:dyDescent="0.2">
      <c r="A7" s="584">
        <f t="shared" si="0"/>
        <v>3</v>
      </c>
      <c r="B7" s="54"/>
      <c r="C7" s="64"/>
      <c r="D7" s="64"/>
      <c r="E7" s="54"/>
      <c r="F7" s="174"/>
      <c r="G7" s="577">
        <f>産業財産権・出願導入費[[#This Row],[単価
（税抜）]]</f>
        <v>0</v>
      </c>
      <c r="H7" s="583">
        <f>ROUNDDOWN(産業財産権・出願導入費[[#This Row],[助成対象経費
（税抜）]]*1.1,0)</f>
        <v>0</v>
      </c>
      <c r="I7" s="581" t="str">
        <f>IF(OR(AND(産業財産権・出願導入費[[#This Row],[対象製品等]]="",産業財産権・出願導入費[[#This Row],[権利名]]="",産業財産権・出願導入費[[#This Row],[内容]]="",産業財産権・出願導入費[[#This Row],[弁理士事務所
又は
権利所有事業者名]]="",産業財産権・出願導入費[[#This Row],[単価
（税抜）]]=""),
          AND(産業財産権・出願導入費[[#This Row],[対象製品等]]&lt;&gt;"",産業財産権・出願導入費[[#This Row],[権利名]]&lt;&gt;"",産業財産権・出願導入費[[#This Row],[内容]]&lt;&gt;"",産業財産権・出願導入費[[#This Row],[弁理士事務所
又は
権利所有事業者名]]&lt;&gt;"",産業財産権・出願導入費[[#This Row],[単価
（税抜）]]&lt;&gt;"")),
    "",
    "←全ての項目を入力してください。")</f>
        <v/>
      </c>
    </row>
    <row r="8" spans="1:19" ht="41.25" customHeight="1" x14ac:dyDescent="0.2">
      <c r="A8" s="584">
        <f t="shared" si="0"/>
        <v>4</v>
      </c>
      <c r="B8" s="54"/>
      <c r="C8" s="64"/>
      <c r="D8" s="64"/>
      <c r="E8" s="54"/>
      <c r="F8" s="174"/>
      <c r="G8" s="577">
        <f>産業財産権・出願導入費[[#This Row],[単価
（税抜）]]</f>
        <v>0</v>
      </c>
      <c r="H8" s="583">
        <f>ROUNDDOWN(産業財産権・出願導入費[[#This Row],[助成対象経費
（税抜）]]*1.1,0)</f>
        <v>0</v>
      </c>
      <c r="I8" s="581" t="str">
        <f>IF(OR(AND(産業財産権・出願導入費[[#This Row],[対象製品等]]="",産業財産権・出願導入費[[#This Row],[権利名]]="",産業財産権・出願導入費[[#This Row],[内容]]="",産業財産権・出願導入費[[#This Row],[弁理士事務所
又は
権利所有事業者名]]="",産業財産権・出願導入費[[#This Row],[単価
（税抜）]]=""),
          AND(産業財産権・出願導入費[[#This Row],[対象製品等]]&lt;&gt;"",産業財産権・出願導入費[[#This Row],[権利名]]&lt;&gt;"",産業財産権・出願導入費[[#This Row],[内容]]&lt;&gt;"",産業財産権・出願導入費[[#This Row],[弁理士事務所
又は
権利所有事業者名]]&lt;&gt;"",産業財産権・出願導入費[[#This Row],[単価
（税抜）]]&lt;&gt;"")),
    "",
    "←全ての項目を入力してください。")</f>
        <v/>
      </c>
    </row>
    <row r="9" spans="1:19" ht="41.25" customHeight="1" x14ac:dyDescent="0.2">
      <c r="A9" s="584">
        <f t="shared" si="0"/>
        <v>5</v>
      </c>
      <c r="B9" s="54"/>
      <c r="C9" s="64"/>
      <c r="D9" s="64"/>
      <c r="E9" s="54"/>
      <c r="F9" s="174"/>
      <c r="G9" s="577">
        <f>産業財産権・出願導入費[[#This Row],[単価
（税抜）]]</f>
        <v>0</v>
      </c>
      <c r="H9" s="583">
        <f>ROUNDDOWN(産業財産権・出願導入費[[#This Row],[助成対象経費
（税抜）]]*1.1,0)</f>
        <v>0</v>
      </c>
      <c r="I9" s="581" t="str">
        <f>IF(OR(AND(産業財産権・出願導入費[[#This Row],[対象製品等]]="",産業財産権・出願導入費[[#This Row],[権利名]]="",産業財産権・出願導入費[[#This Row],[内容]]="",産業財産権・出願導入費[[#This Row],[弁理士事務所
又は
権利所有事業者名]]="",産業財産権・出願導入費[[#This Row],[単価
（税抜）]]=""),
          AND(産業財産権・出願導入費[[#This Row],[対象製品等]]&lt;&gt;"",産業財産権・出願導入費[[#This Row],[権利名]]&lt;&gt;"",産業財産権・出願導入費[[#This Row],[内容]]&lt;&gt;"",産業財産権・出願導入費[[#This Row],[弁理士事務所
又は
権利所有事業者名]]&lt;&gt;"",産業財産権・出願導入費[[#This Row],[単価
（税抜）]]&lt;&gt;"")),
    "",
    "←全ての項目を入力してください。")</f>
        <v/>
      </c>
    </row>
    <row r="10" spans="1:19" ht="41.25" customHeight="1" x14ac:dyDescent="0.2">
      <c r="A10" s="584">
        <f t="shared" si="0"/>
        <v>6</v>
      </c>
      <c r="B10" s="175"/>
      <c r="C10" s="176"/>
      <c r="D10" s="64"/>
      <c r="E10" s="54"/>
      <c r="F10" s="174"/>
      <c r="G10" s="577">
        <f>産業財産権・出願導入費[[#This Row],[単価
（税抜）]]</f>
        <v>0</v>
      </c>
      <c r="H10" s="583">
        <f>ROUNDDOWN(産業財産権・出願導入費[[#This Row],[助成対象経費
（税抜）]]*1.1,0)</f>
        <v>0</v>
      </c>
      <c r="I10" s="581" t="str">
        <f>IF(OR(AND(産業財産権・出願導入費[[#This Row],[対象製品等]]="",産業財産権・出願導入費[[#This Row],[権利名]]="",産業財産権・出願導入費[[#This Row],[内容]]="",産業財産権・出願導入費[[#This Row],[弁理士事務所
又は
権利所有事業者名]]="",産業財産権・出願導入費[[#This Row],[単価
（税抜）]]=""),
          AND(産業財産権・出願導入費[[#This Row],[対象製品等]]&lt;&gt;"",産業財産権・出願導入費[[#This Row],[権利名]]&lt;&gt;"",産業財産権・出願導入費[[#This Row],[内容]]&lt;&gt;"",産業財産権・出願導入費[[#This Row],[弁理士事務所
又は
権利所有事業者名]]&lt;&gt;"",産業財産権・出願導入費[[#This Row],[単価
（税抜）]]&lt;&gt;"")),
    "",
    "←全ての項目を入力してください。")</f>
        <v/>
      </c>
    </row>
    <row r="11" spans="1:19" ht="41.25" customHeight="1" x14ac:dyDescent="0.2">
      <c r="A11" s="584">
        <f t="shared" si="0"/>
        <v>7</v>
      </c>
      <c r="B11" s="175"/>
      <c r="C11" s="176"/>
      <c r="D11" s="64"/>
      <c r="E11" s="54"/>
      <c r="F11" s="174"/>
      <c r="G11" s="577">
        <f>産業財産権・出願導入費[[#This Row],[単価
（税抜）]]</f>
        <v>0</v>
      </c>
      <c r="H11" s="583">
        <f>ROUNDDOWN(産業財産権・出願導入費[[#This Row],[助成対象経費
（税抜）]]*1.1,0)</f>
        <v>0</v>
      </c>
      <c r="I11" s="581" t="str">
        <f>IF(OR(AND(産業財産権・出願導入費[[#This Row],[対象製品等]]="",産業財産権・出願導入費[[#This Row],[権利名]]="",産業財産権・出願導入費[[#This Row],[内容]]="",産業財産権・出願導入費[[#This Row],[弁理士事務所
又は
権利所有事業者名]]="",産業財産権・出願導入費[[#This Row],[単価
（税抜）]]=""),
          AND(産業財産権・出願導入費[[#This Row],[対象製品等]]&lt;&gt;"",産業財産権・出願導入費[[#This Row],[権利名]]&lt;&gt;"",産業財産権・出願導入費[[#This Row],[内容]]&lt;&gt;"",産業財産権・出願導入費[[#This Row],[弁理士事務所
又は
権利所有事業者名]]&lt;&gt;"",産業財産権・出願導入費[[#This Row],[単価
（税抜）]]&lt;&gt;"")),
    "",
    "←全ての項目を入力してください。")</f>
        <v/>
      </c>
    </row>
    <row r="12" spans="1:19" ht="41.25" customHeight="1" x14ac:dyDescent="0.2">
      <c r="A12" s="584">
        <f t="shared" si="0"/>
        <v>8</v>
      </c>
      <c r="B12" s="175"/>
      <c r="C12" s="176"/>
      <c r="D12" s="64"/>
      <c r="E12" s="54"/>
      <c r="F12" s="174"/>
      <c r="G12" s="577">
        <f>産業財産権・出願導入費[[#This Row],[単価
（税抜）]]</f>
        <v>0</v>
      </c>
      <c r="H12" s="583">
        <f>ROUNDDOWN(産業財産権・出願導入費[[#This Row],[助成対象経費
（税抜）]]*1.1,0)</f>
        <v>0</v>
      </c>
      <c r="I12" s="581" t="str">
        <f>IF(OR(AND(産業財産権・出願導入費[[#This Row],[対象製品等]]="",産業財産権・出願導入費[[#This Row],[権利名]]="",産業財産権・出願導入費[[#This Row],[内容]]="",産業財産権・出願導入費[[#This Row],[弁理士事務所
又は
権利所有事業者名]]="",産業財産権・出願導入費[[#This Row],[単価
（税抜）]]=""),
          AND(産業財産権・出願導入費[[#This Row],[対象製品等]]&lt;&gt;"",産業財産権・出願導入費[[#This Row],[権利名]]&lt;&gt;"",産業財産権・出願導入費[[#This Row],[内容]]&lt;&gt;"",産業財産権・出願導入費[[#This Row],[弁理士事務所
又は
権利所有事業者名]]&lt;&gt;"",産業財産権・出願導入費[[#This Row],[単価
（税抜）]]&lt;&gt;"")),
    "",
    "←全ての項目を入力してください。")</f>
        <v/>
      </c>
    </row>
    <row r="13" spans="1:19" ht="41.25" customHeight="1" x14ac:dyDescent="0.2">
      <c r="A13" s="584">
        <f t="shared" si="0"/>
        <v>9</v>
      </c>
      <c r="B13" s="175"/>
      <c r="C13" s="176"/>
      <c r="D13" s="64"/>
      <c r="E13" s="54"/>
      <c r="F13" s="174"/>
      <c r="G13" s="577">
        <f>産業財産権・出願導入費[[#This Row],[単価
（税抜）]]</f>
        <v>0</v>
      </c>
      <c r="H13" s="583">
        <f>ROUNDDOWN(産業財産権・出願導入費[[#This Row],[助成対象経費
（税抜）]]*1.1,0)</f>
        <v>0</v>
      </c>
      <c r="I13" s="581" t="str">
        <f>IF(OR(AND(産業財産権・出願導入費[[#This Row],[対象製品等]]="",産業財産権・出願導入費[[#This Row],[権利名]]="",産業財産権・出願導入費[[#This Row],[内容]]="",産業財産権・出願導入費[[#This Row],[弁理士事務所
又は
権利所有事業者名]]="",産業財産権・出願導入費[[#This Row],[単価
（税抜）]]=""),
          AND(産業財産権・出願導入費[[#This Row],[対象製品等]]&lt;&gt;"",産業財産権・出願導入費[[#This Row],[権利名]]&lt;&gt;"",産業財産権・出願導入費[[#This Row],[内容]]&lt;&gt;"",産業財産権・出願導入費[[#This Row],[弁理士事務所
又は
権利所有事業者名]]&lt;&gt;"",産業財産権・出願導入費[[#This Row],[単価
（税抜）]]&lt;&gt;"")),
    "",
    "←全ての項目を入力してください。")</f>
        <v/>
      </c>
    </row>
    <row r="14" spans="1:19" ht="41.25" customHeight="1" x14ac:dyDescent="0.2">
      <c r="A14" s="584">
        <f t="shared" si="0"/>
        <v>10</v>
      </c>
      <c r="B14" s="55"/>
      <c r="C14" s="177"/>
      <c r="D14" s="178"/>
      <c r="E14" s="54"/>
      <c r="F14" s="174"/>
      <c r="G14" s="577">
        <f>産業財産権・出願導入費[[#This Row],[単価
（税抜）]]</f>
        <v>0</v>
      </c>
      <c r="H14" s="583">
        <f>ROUNDDOWN(産業財産権・出願導入費[[#This Row],[助成対象経費
（税抜）]]*1.1,0)</f>
        <v>0</v>
      </c>
      <c r="I14" s="581" t="str">
        <f>IF(OR(AND(産業財産権・出願導入費[[#This Row],[対象製品等]]="",産業財産権・出願導入費[[#This Row],[権利名]]="",産業財産権・出願導入費[[#This Row],[内容]]="",産業財産権・出願導入費[[#This Row],[弁理士事務所
又は
権利所有事業者名]]="",産業財産権・出願導入費[[#This Row],[単価
（税抜）]]=""),
          AND(産業財産権・出願導入費[[#This Row],[対象製品等]]&lt;&gt;"",産業財産権・出願導入費[[#This Row],[権利名]]&lt;&gt;"",産業財産権・出願導入費[[#This Row],[内容]]&lt;&gt;"",産業財産権・出願導入費[[#This Row],[弁理士事務所
又は
権利所有事業者名]]&lt;&gt;"",産業財産権・出願導入費[[#This Row],[単価
（税抜）]]&lt;&gt;"")),
    "",
    "←全ての項目を入力してください。")</f>
        <v/>
      </c>
    </row>
    <row r="15" spans="1:19" ht="30" customHeight="1" x14ac:dyDescent="0.2">
      <c r="A15" s="169"/>
      <c r="B15" s="179"/>
      <c r="C15" s="179"/>
      <c r="D15" s="179"/>
      <c r="E15" s="179"/>
      <c r="F15" s="186" t="s">
        <v>51</v>
      </c>
      <c r="G15" s="585">
        <f>SUBTOTAL(109,産業財産権・出願導入費[助成対象経費
（税抜）])</f>
        <v>0</v>
      </c>
      <c r="H15" s="586">
        <f>SUBTOTAL(109,産業財産権・出願導入費[助成事業に
要する経費
（税込）])</f>
        <v>0</v>
      </c>
      <c r="I15" s="59"/>
    </row>
  </sheetData>
  <sheetProtection sheet="1" objects="1" formatCells="0" formatRows="0" insertRows="0" deleteRows="0" selectLockedCells="1"/>
  <phoneticPr fontId="1"/>
  <conditionalFormatting sqref="B5:F14">
    <cfRule type="expression" dxfId="156" priority="1">
      <formula>AND(OR($B5&lt;&gt;"",$C5&lt;&gt;"",$D5&lt;&gt;"",$E5&lt;&gt;"",$F5&lt;&gt;""),B5="")</formula>
    </cfRule>
  </conditionalFormatting>
  <dataValidations count="6">
    <dataValidation type="list" allowBlank="1" showInputMessage="1" showErrorMessage="1" sqref="D5:D14">
      <formula1>"出願,実施許諾,譲渡"</formula1>
    </dataValidation>
    <dataValidation type="list" allowBlank="1" showInputMessage="1" showErrorMessage="1" sqref="C5:C14">
      <formula1>"特許権,実用新案権,意匠権,商標権"</formula1>
    </dataValidation>
    <dataValidation type="custom" allowBlank="1" showInputMessage="1" showErrorMessage="1" sqref="I5:I14">
      <formula1>ISERROR(FIND(CHAR(10),I5))</formula1>
    </dataValidation>
    <dataValidation imeMode="disabled" allowBlank="1" showInputMessage="1" showErrorMessage="1" sqref="F5:F14"/>
    <dataValidation allowBlank="1" showInputMessage="1" showErrorMessage="1" prompt="未定等不明確の場合は、 申請時点の候補先を記入してください。「未定、検討中」等の記入はできません。" sqref="E5:E14"/>
    <dataValidation allowBlank="1" showInputMessage="1" showErrorMessage="1" prompt="自動計算されます。" sqref="G5:H14"/>
  </dataValidations>
  <pageMargins left="0.59055118110236227" right="0.19685039370078741" top="0.39370078740157483" bottom="0.39370078740157483" header="0.19685039370078741" footer="0.19685039370078741"/>
  <pageSetup paperSize="9" orientation="portrait" r:id="rId1"/>
  <headerFooter>
    <oddFooter>&amp;C&amp;10&amp;A</oddFooter>
  </headerFooter>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Q39"/>
  <sheetViews>
    <sheetView showGridLines="0" showZeros="0" view="pageBreakPreview" topLeftCell="E1" zoomScaleNormal="100" zoomScaleSheetLayoutView="100" workbookViewId="0">
      <selection activeCell="K39" sqref="K39:AE39"/>
    </sheetView>
  </sheetViews>
  <sheetFormatPr defaultColWidth="2.6328125" defaultRowHeight="12.5" x14ac:dyDescent="0.2"/>
  <cols>
    <col min="1" max="5" width="2.453125" style="197" customWidth="1"/>
    <col min="6" max="6" width="2.36328125" style="197" customWidth="1"/>
    <col min="7" max="7" width="3.6328125" style="197" customWidth="1"/>
    <col min="8" max="10" width="2.6328125" style="197" customWidth="1"/>
    <col min="11" max="12" width="3.6328125" style="197" customWidth="1"/>
    <col min="13" max="15" width="2.6328125" style="197" customWidth="1"/>
    <col min="16" max="17" width="3.6328125" style="197" customWidth="1"/>
    <col min="18" max="21" width="2.6328125" style="197" customWidth="1"/>
    <col min="22" max="22" width="3.6328125" style="197" customWidth="1"/>
    <col min="23" max="25" width="2.6328125" style="197" customWidth="1"/>
    <col min="26" max="27" width="3.6328125" style="197" customWidth="1"/>
    <col min="28" max="30" width="2.6328125" style="197" customWidth="1"/>
    <col min="31" max="31" width="3.08984375" style="197" customWidth="1"/>
    <col min="32" max="32" width="1.6328125" style="197" customWidth="1"/>
    <col min="33" max="16384" width="2.6328125" style="197"/>
  </cols>
  <sheetData>
    <row r="1" spans="1:33" x14ac:dyDescent="0.2">
      <c r="A1" s="197" t="s">
        <v>726</v>
      </c>
      <c r="F1" s="198"/>
      <c r="G1" s="198"/>
      <c r="H1" s="198"/>
      <c r="I1" s="198"/>
      <c r="W1" s="199" t="s">
        <v>409</v>
      </c>
      <c r="X1" s="200"/>
      <c r="Y1" s="200"/>
      <c r="Z1" s="200"/>
      <c r="AA1" s="200"/>
      <c r="AB1" s="200"/>
      <c r="AC1" s="200"/>
      <c r="AD1" s="200"/>
      <c r="AE1" s="201"/>
    </row>
    <row r="2" spans="1:33" ht="15" customHeight="1" x14ac:dyDescent="0.2">
      <c r="F2" s="198"/>
      <c r="G2" s="198"/>
      <c r="H2" s="198"/>
      <c r="I2" s="198"/>
      <c r="W2" s="202" t="s">
        <v>408</v>
      </c>
      <c r="X2" s="203"/>
      <c r="Y2" s="204"/>
      <c r="Z2" s="205"/>
      <c r="AA2" s="206"/>
      <c r="AB2" s="206"/>
      <c r="AC2" s="206"/>
      <c r="AD2" s="206"/>
      <c r="AE2" s="207"/>
    </row>
    <row r="3" spans="1:33" ht="15" customHeight="1" x14ac:dyDescent="0.2">
      <c r="A3" s="197" t="s">
        <v>407</v>
      </c>
      <c r="F3" s="198"/>
      <c r="G3" s="198"/>
      <c r="H3" s="198"/>
      <c r="I3" s="198"/>
      <c r="V3" s="198"/>
      <c r="W3" s="202" t="s">
        <v>406</v>
      </c>
      <c r="X3" s="203"/>
      <c r="Y3" s="204"/>
      <c r="Z3" s="208"/>
      <c r="AA3" s="208"/>
      <c r="AB3" s="208"/>
      <c r="AC3" s="208"/>
      <c r="AD3" s="208"/>
      <c r="AE3" s="209"/>
    </row>
    <row r="4" spans="1:33" ht="15" customHeight="1" x14ac:dyDescent="0.2">
      <c r="A4" s="197" t="s">
        <v>405</v>
      </c>
      <c r="F4" s="198"/>
      <c r="G4" s="198"/>
      <c r="H4" s="198"/>
      <c r="I4" s="198"/>
      <c r="W4" s="210" t="s">
        <v>404</v>
      </c>
      <c r="X4" s="211"/>
      <c r="Y4" s="212"/>
      <c r="Z4" s="213"/>
      <c r="AA4" s="213"/>
      <c r="AB4" s="213"/>
      <c r="AC4" s="213"/>
      <c r="AD4" s="213"/>
      <c r="AE4" s="214"/>
    </row>
    <row r="5" spans="1:33" x14ac:dyDescent="0.2">
      <c r="F5" s="198"/>
      <c r="G5" s="198"/>
      <c r="H5" s="198"/>
      <c r="I5" s="198"/>
      <c r="X5" s="198"/>
      <c r="Y5" s="215"/>
      <c r="Z5" s="215"/>
      <c r="AA5" s="216"/>
      <c r="AB5" s="216"/>
      <c r="AC5" s="216"/>
      <c r="AD5" s="216"/>
    </row>
    <row r="6" spans="1:33" ht="15" customHeight="1" x14ac:dyDescent="0.2">
      <c r="A6" s="217"/>
      <c r="B6" s="217"/>
      <c r="C6" s="217"/>
      <c r="D6" s="217"/>
      <c r="E6" s="217"/>
      <c r="F6" s="217"/>
      <c r="G6" s="217"/>
      <c r="H6" s="217"/>
      <c r="I6" s="217"/>
      <c r="J6" s="217"/>
      <c r="K6" s="217"/>
      <c r="L6" s="217"/>
      <c r="M6" s="217"/>
      <c r="N6" s="217"/>
      <c r="O6" s="749" t="s">
        <v>403</v>
      </c>
      <c r="P6" s="749"/>
      <c r="Q6" s="749"/>
      <c r="R6" s="749"/>
      <c r="S6" s="752">
        <f>'1'!G7</f>
        <v>0</v>
      </c>
      <c r="T6" s="752"/>
      <c r="U6" s="752"/>
      <c r="V6" s="752"/>
      <c r="W6" s="752"/>
      <c r="X6" s="752"/>
      <c r="Y6" s="752"/>
      <c r="Z6" s="752"/>
      <c r="AA6" s="752"/>
      <c r="AB6" s="752"/>
      <c r="AC6" s="752"/>
      <c r="AD6" s="752"/>
    </row>
    <row r="7" spans="1:33" ht="15" customHeight="1" x14ac:dyDescent="0.2">
      <c r="A7" s="217"/>
      <c r="B7" s="218"/>
      <c r="C7" s="217"/>
      <c r="D7" s="217"/>
      <c r="E7" s="217"/>
      <c r="F7" s="217"/>
      <c r="G7" s="217"/>
      <c r="H7" s="217"/>
      <c r="I7" s="217"/>
      <c r="J7" s="217"/>
      <c r="K7" s="217"/>
      <c r="L7" s="217"/>
      <c r="M7" s="217"/>
      <c r="N7" s="217"/>
      <c r="O7" s="749"/>
      <c r="P7" s="749"/>
      <c r="Q7" s="749"/>
      <c r="R7" s="749"/>
      <c r="S7" s="752"/>
      <c r="T7" s="752"/>
      <c r="U7" s="752"/>
      <c r="V7" s="752"/>
      <c r="W7" s="752"/>
      <c r="X7" s="752"/>
      <c r="Y7" s="752"/>
      <c r="Z7" s="752"/>
      <c r="AA7" s="752"/>
      <c r="AB7" s="752"/>
      <c r="AC7" s="752"/>
      <c r="AD7" s="752"/>
    </row>
    <row r="8" spans="1:33" ht="15" customHeight="1" x14ac:dyDescent="0.2">
      <c r="A8" s="217"/>
      <c r="B8" s="217"/>
      <c r="C8" s="217"/>
      <c r="D8" s="217"/>
      <c r="E8" s="217"/>
      <c r="F8" s="217"/>
      <c r="G8" s="217"/>
      <c r="H8" s="217"/>
      <c r="I8" s="217"/>
      <c r="J8" s="217"/>
      <c r="K8" s="217"/>
      <c r="L8" s="217"/>
      <c r="M8" s="217"/>
      <c r="N8" s="217"/>
      <c r="O8" s="217"/>
      <c r="P8" s="217"/>
      <c r="Q8" s="219"/>
      <c r="R8" s="219"/>
      <c r="S8" s="752"/>
      <c r="T8" s="752"/>
      <c r="U8" s="752"/>
      <c r="V8" s="752"/>
      <c r="W8" s="752"/>
      <c r="X8" s="752"/>
      <c r="Y8" s="752"/>
      <c r="Z8" s="752"/>
      <c r="AA8" s="752"/>
      <c r="AB8" s="752"/>
      <c r="AC8" s="752"/>
      <c r="AD8" s="752"/>
    </row>
    <row r="9" spans="1:33" ht="20.149999999999999" customHeight="1" x14ac:dyDescent="0.2">
      <c r="A9" s="217"/>
      <c r="B9" s="217"/>
      <c r="C9" s="217"/>
      <c r="D9" s="217"/>
      <c r="E9" s="217"/>
      <c r="F9" s="217"/>
      <c r="G9" s="217"/>
      <c r="H9" s="217"/>
      <c r="I9" s="217"/>
      <c r="J9" s="217"/>
      <c r="K9" s="217"/>
      <c r="L9" s="217"/>
      <c r="M9" s="217"/>
      <c r="N9" s="217"/>
      <c r="O9" s="217" t="s">
        <v>402</v>
      </c>
      <c r="Q9" s="217"/>
      <c r="R9" s="217"/>
      <c r="S9" s="750">
        <f>'1'!C5</f>
        <v>0</v>
      </c>
      <c r="T9" s="750"/>
      <c r="U9" s="750"/>
      <c r="V9" s="750"/>
      <c r="W9" s="750"/>
      <c r="X9" s="750"/>
      <c r="Y9" s="750"/>
      <c r="Z9" s="750"/>
      <c r="AA9" s="750"/>
      <c r="AB9" s="750"/>
      <c r="AC9" s="750"/>
      <c r="AD9" s="750"/>
    </row>
    <row r="10" spans="1:33" x14ac:dyDescent="0.2">
      <c r="A10" s="217"/>
      <c r="B10" s="218"/>
      <c r="C10" s="217"/>
      <c r="D10" s="217"/>
      <c r="E10" s="217"/>
      <c r="F10" s="217"/>
      <c r="G10" s="217"/>
      <c r="H10" s="217"/>
      <c r="I10" s="217"/>
      <c r="J10" s="217"/>
      <c r="K10" s="217"/>
      <c r="L10" s="217"/>
      <c r="M10" s="217"/>
      <c r="N10" s="217"/>
      <c r="O10" s="217"/>
      <c r="P10" s="217"/>
      <c r="Q10" s="217"/>
      <c r="R10" s="217"/>
      <c r="S10" s="217"/>
      <c r="T10" s="217"/>
      <c r="U10" s="217"/>
      <c r="V10" s="217"/>
      <c r="W10" s="217"/>
      <c r="X10" s="217"/>
      <c r="Y10" s="217"/>
      <c r="Z10" s="217"/>
      <c r="AA10" s="217"/>
      <c r="AB10" s="217"/>
      <c r="AC10" s="217"/>
      <c r="AD10" s="217"/>
    </row>
    <row r="11" spans="1:33" ht="20.149999999999999" customHeight="1" x14ac:dyDescent="0.2">
      <c r="A11" s="217"/>
      <c r="B11" s="217"/>
      <c r="C11" s="217"/>
      <c r="D11" s="217"/>
      <c r="E11" s="217"/>
      <c r="F11" s="217"/>
      <c r="G11" s="217"/>
      <c r="H11" s="217"/>
      <c r="I11" s="217"/>
      <c r="J11" s="217"/>
      <c r="K11" s="217"/>
      <c r="L11" s="217"/>
      <c r="M11" s="217"/>
      <c r="N11" s="217"/>
      <c r="O11" s="217" t="s">
        <v>401</v>
      </c>
      <c r="Q11" s="217"/>
      <c r="R11" s="217"/>
      <c r="S11" s="217" t="s">
        <v>400</v>
      </c>
      <c r="T11" s="217"/>
      <c r="U11" s="217"/>
      <c r="V11" s="750">
        <f>'1'!L6</f>
        <v>0</v>
      </c>
      <c r="W11" s="750"/>
      <c r="X11" s="750"/>
      <c r="Y11" s="750"/>
      <c r="Z11" s="750"/>
      <c r="AA11" s="750"/>
      <c r="AB11" s="750"/>
      <c r="AC11" s="750"/>
      <c r="AD11" s="750"/>
    </row>
    <row r="12" spans="1:33" ht="20.149999999999999" customHeight="1" x14ac:dyDescent="0.2">
      <c r="A12" s="217"/>
      <c r="B12" s="218"/>
      <c r="C12" s="217"/>
      <c r="D12" s="217"/>
      <c r="E12" s="217"/>
      <c r="F12" s="217"/>
      <c r="G12" s="217"/>
      <c r="H12" s="217"/>
      <c r="I12" s="217"/>
      <c r="J12" s="217"/>
      <c r="K12" s="217"/>
      <c r="L12" s="217"/>
      <c r="M12" s="217"/>
      <c r="N12" s="217"/>
      <c r="O12" s="217"/>
      <c r="P12" s="217"/>
      <c r="Q12" s="217"/>
      <c r="R12" s="217"/>
      <c r="S12" s="220" t="s">
        <v>399</v>
      </c>
      <c r="T12" s="217"/>
      <c r="U12" s="217"/>
      <c r="V12" s="750">
        <f>'1'!L5</f>
        <v>0</v>
      </c>
      <c r="W12" s="750"/>
      <c r="X12" s="750"/>
      <c r="Y12" s="750"/>
      <c r="Z12" s="750"/>
      <c r="AA12" s="750"/>
      <c r="AB12" s="750"/>
      <c r="AC12" s="750"/>
      <c r="AD12" s="751" t="s">
        <v>398</v>
      </c>
      <c r="AE12" s="751"/>
    </row>
    <row r="13" spans="1:33" x14ac:dyDescent="0.2">
      <c r="A13" s="217"/>
      <c r="B13" s="217"/>
      <c r="C13" s="217"/>
      <c r="D13" s="217"/>
      <c r="E13" s="217"/>
      <c r="F13" s="217"/>
      <c r="G13" s="217"/>
      <c r="H13" s="217"/>
      <c r="I13" s="217"/>
      <c r="J13" s="217"/>
      <c r="K13" s="217"/>
      <c r="L13" s="217"/>
      <c r="M13" s="217"/>
      <c r="N13" s="217"/>
      <c r="O13" s="217"/>
      <c r="P13" s="217"/>
      <c r="Q13" s="217"/>
      <c r="R13" s="217"/>
      <c r="S13" s="217"/>
      <c r="T13" s="217"/>
      <c r="U13" s="217"/>
      <c r="V13" s="217"/>
      <c r="W13" s="217"/>
      <c r="X13" s="217"/>
      <c r="Y13" s="217"/>
      <c r="Z13" s="217"/>
      <c r="AA13" s="217"/>
      <c r="AB13" s="217"/>
      <c r="AC13" s="217"/>
      <c r="AD13" s="217"/>
    </row>
    <row r="14" spans="1:33" ht="14" x14ac:dyDescent="0.2">
      <c r="A14" s="753" t="s">
        <v>714</v>
      </c>
      <c r="B14" s="753"/>
      <c r="C14" s="753"/>
      <c r="D14" s="753"/>
      <c r="E14" s="753"/>
      <c r="F14" s="753"/>
      <c r="G14" s="753"/>
      <c r="H14" s="753"/>
      <c r="I14" s="753"/>
      <c r="J14" s="753"/>
      <c r="K14" s="753"/>
      <c r="L14" s="753"/>
      <c r="M14" s="753"/>
      <c r="N14" s="753"/>
      <c r="O14" s="753"/>
      <c r="P14" s="753"/>
      <c r="Q14" s="753"/>
      <c r="R14" s="753"/>
      <c r="S14" s="753"/>
      <c r="T14" s="753"/>
      <c r="U14" s="753"/>
      <c r="V14" s="753"/>
      <c r="W14" s="753"/>
      <c r="X14" s="753"/>
      <c r="Y14" s="753"/>
      <c r="Z14" s="753"/>
      <c r="AA14" s="753"/>
      <c r="AB14" s="753"/>
      <c r="AC14" s="753"/>
      <c r="AD14" s="753"/>
      <c r="AF14" s="221"/>
      <c r="AG14" s="221"/>
    </row>
    <row r="15" spans="1:33" x14ac:dyDescent="0.2">
      <c r="A15" s="217"/>
      <c r="B15" s="217"/>
      <c r="C15" s="217"/>
      <c r="D15" s="217"/>
      <c r="E15" s="217"/>
      <c r="F15" s="217"/>
      <c r="G15" s="217"/>
      <c r="H15" s="217"/>
      <c r="I15" s="217"/>
      <c r="J15" s="217"/>
      <c r="K15" s="217"/>
      <c r="L15" s="217"/>
      <c r="M15" s="217"/>
      <c r="N15" s="217"/>
      <c r="O15" s="217"/>
      <c r="P15" s="217"/>
      <c r="Q15" s="217"/>
      <c r="R15" s="217"/>
      <c r="S15" s="217"/>
      <c r="T15" s="217"/>
      <c r="U15" s="217"/>
      <c r="V15" s="217"/>
      <c r="W15" s="217"/>
      <c r="X15" s="217"/>
      <c r="Y15" s="217"/>
      <c r="Z15" s="217"/>
      <c r="AA15" s="217"/>
      <c r="AB15" s="217"/>
      <c r="AC15" s="217"/>
      <c r="AD15" s="217"/>
    </row>
    <row r="16" spans="1:33" x14ac:dyDescent="0.2">
      <c r="A16" s="217"/>
      <c r="B16" s="217" t="s">
        <v>397</v>
      </c>
      <c r="C16" s="217"/>
      <c r="D16" s="217"/>
      <c r="E16" s="217"/>
      <c r="F16" s="217"/>
      <c r="G16" s="217"/>
      <c r="H16" s="217"/>
      <c r="I16" s="217"/>
      <c r="J16" s="217"/>
      <c r="K16" s="217"/>
      <c r="L16" s="217"/>
      <c r="M16" s="217"/>
      <c r="N16" s="217"/>
      <c r="O16" s="217"/>
      <c r="P16" s="217"/>
      <c r="Q16" s="217"/>
      <c r="R16" s="217"/>
      <c r="S16" s="217"/>
      <c r="T16" s="217"/>
      <c r="U16" s="217"/>
      <c r="V16" s="217"/>
      <c r="W16" s="217"/>
      <c r="X16" s="217"/>
      <c r="Y16" s="217"/>
      <c r="Z16" s="217"/>
      <c r="AA16" s="217"/>
      <c r="AB16" s="217"/>
      <c r="AC16" s="217"/>
      <c r="AD16" s="217"/>
    </row>
    <row r="17" spans="1:69" x14ac:dyDescent="0.2">
      <c r="A17" s="217"/>
      <c r="B17" s="217"/>
      <c r="C17" s="217"/>
      <c r="D17" s="217"/>
      <c r="E17" s="217"/>
      <c r="F17" s="217"/>
      <c r="G17" s="217"/>
      <c r="H17" s="217"/>
      <c r="I17" s="217"/>
      <c r="J17" s="217"/>
      <c r="K17" s="217"/>
      <c r="L17" s="217"/>
      <c r="M17" s="217"/>
      <c r="N17" s="217"/>
      <c r="O17" s="217"/>
      <c r="P17" s="217"/>
      <c r="Q17" s="217"/>
      <c r="R17" s="217"/>
      <c r="S17" s="217"/>
      <c r="T17" s="217"/>
      <c r="U17" s="217"/>
      <c r="V17" s="217"/>
      <c r="W17" s="217"/>
      <c r="X17" s="217"/>
      <c r="Y17" s="217"/>
      <c r="Z17" s="217"/>
      <c r="AA17" s="217"/>
      <c r="AB17" s="217"/>
      <c r="AC17" s="217"/>
      <c r="AD17" s="217"/>
      <c r="AF17" s="221"/>
      <c r="AG17" s="221"/>
    </row>
    <row r="18" spans="1:69" x14ac:dyDescent="0.2">
      <c r="A18" s="217"/>
      <c r="B18" s="217"/>
      <c r="C18" s="217"/>
      <c r="D18" s="217"/>
      <c r="E18" s="217"/>
      <c r="F18" s="217"/>
      <c r="G18" s="217"/>
      <c r="H18" s="217"/>
      <c r="I18" s="217"/>
      <c r="J18" s="217"/>
      <c r="K18" s="217"/>
      <c r="L18" s="217"/>
      <c r="M18" s="217"/>
      <c r="N18" s="217"/>
      <c r="O18" s="217"/>
      <c r="P18" s="217" t="s">
        <v>396</v>
      </c>
      <c r="Q18" s="217"/>
      <c r="R18" s="217"/>
      <c r="S18" s="217"/>
      <c r="T18" s="217"/>
      <c r="U18" s="217"/>
      <c r="V18" s="217"/>
      <c r="W18" s="217"/>
      <c r="X18" s="217"/>
      <c r="Y18" s="217"/>
      <c r="Z18" s="217"/>
      <c r="AA18" s="217"/>
      <c r="AB18" s="217"/>
      <c r="AC18" s="217"/>
      <c r="AD18" s="217"/>
    </row>
    <row r="19" spans="1:69" x14ac:dyDescent="0.2">
      <c r="A19" s="217"/>
      <c r="B19" s="217"/>
      <c r="C19" s="217"/>
      <c r="D19" s="217"/>
      <c r="E19" s="217"/>
      <c r="F19" s="217"/>
      <c r="G19" s="217"/>
      <c r="H19" s="217"/>
      <c r="I19" s="217"/>
      <c r="J19" s="217"/>
      <c r="K19" s="217"/>
      <c r="L19" s="217"/>
      <c r="M19" s="217"/>
      <c r="N19" s="217"/>
      <c r="O19" s="217"/>
      <c r="P19" s="217"/>
      <c r="Q19" s="217"/>
      <c r="R19" s="217"/>
      <c r="S19" s="217"/>
      <c r="T19" s="217"/>
      <c r="U19" s="217"/>
      <c r="V19" s="217"/>
      <c r="W19" s="217"/>
      <c r="X19" s="217"/>
      <c r="Y19" s="217"/>
      <c r="Z19" s="217"/>
      <c r="AA19" s="217"/>
      <c r="AB19" s="217"/>
      <c r="AC19" s="217"/>
      <c r="AD19" s="217"/>
    </row>
    <row r="20" spans="1:69" s="221" customFormat="1" ht="25" customHeight="1" x14ac:dyDescent="0.2">
      <c r="A20" s="222">
        <v>1</v>
      </c>
      <c r="B20" s="223" t="s">
        <v>395</v>
      </c>
      <c r="C20" s="220"/>
      <c r="D20" s="220"/>
      <c r="E20" s="220"/>
      <c r="F20" s="223"/>
      <c r="G20" s="223"/>
      <c r="H20" s="223"/>
      <c r="I20" s="223"/>
      <c r="J20" s="223"/>
      <c r="K20" s="223"/>
      <c r="L20" s="223"/>
      <c r="M20" s="223"/>
      <c r="N20" s="223"/>
      <c r="O20" s="223"/>
      <c r="P20" s="223"/>
      <c r="Q20" s="223"/>
      <c r="R20" s="223"/>
      <c r="S20" s="223"/>
      <c r="T20" s="223"/>
      <c r="U20" s="223"/>
      <c r="V20" s="223"/>
      <c r="W20" s="223"/>
      <c r="X20" s="223"/>
      <c r="Y20" s="223"/>
      <c r="Z20" s="223"/>
      <c r="AA20" s="223"/>
      <c r="AB20" s="223"/>
      <c r="AC20" s="223"/>
      <c r="AD20" s="222"/>
      <c r="AH20" s="224"/>
    </row>
    <row r="21" spans="1:69" ht="39" customHeight="1" x14ac:dyDescent="0.2">
      <c r="A21" s="217"/>
      <c r="B21" s="754">
        <f>'4-1'!E2</f>
        <v>0</v>
      </c>
      <c r="C21" s="755"/>
      <c r="D21" s="755"/>
      <c r="E21" s="755"/>
      <c r="F21" s="755"/>
      <c r="G21" s="755"/>
      <c r="H21" s="755"/>
      <c r="I21" s="755"/>
      <c r="J21" s="755"/>
      <c r="K21" s="755"/>
      <c r="L21" s="755"/>
      <c r="M21" s="755"/>
      <c r="N21" s="755"/>
      <c r="O21" s="755"/>
      <c r="P21" s="755"/>
      <c r="Q21" s="755"/>
      <c r="R21" s="755"/>
      <c r="S21" s="755"/>
      <c r="T21" s="755"/>
      <c r="U21" s="755"/>
      <c r="V21" s="755"/>
      <c r="W21" s="755"/>
      <c r="X21" s="755"/>
      <c r="Y21" s="755"/>
      <c r="Z21" s="755"/>
      <c r="AA21" s="755"/>
      <c r="AB21" s="755"/>
      <c r="AC21" s="755"/>
      <c r="AD21" s="755"/>
      <c r="AE21" s="756"/>
    </row>
    <row r="22" spans="1:69" x14ac:dyDescent="0.2">
      <c r="A22" s="217"/>
      <c r="B22" s="217"/>
      <c r="C22" s="217"/>
      <c r="D22" s="217"/>
      <c r="E22" s="217"/>
      <c r="F22" s="217"/>
      <c r="G22" s="217"/>
      <c r="H22" s="217"/>
      <c r="I22" s="217"/>
      <c r="J22" s="217"/>
      <c r="K22" s="217"/>
      <c r="L22" s="217"/>
      <c r="M22" s="217"/>
      <c r="N22" s="217"/>
      <c r="O22" s="217"/>
      <c r="P22" s="217"/>
      <c r="Q22" s="217"/>
      <c r="R22" s="217"/>
      <c r="S22" s="217"/>
      <c r="T22" s="217"/>
      <c r="U22" s="217"/>
      <c r="V22" s="217"/>
      <c r="W22" s="217"/>
      <c r="X22" s="217"/>
      <c r="Y22" s="217"/>
      <c r="Z22" s="217"/>
      <c r="AA22" s="217"/>
      <c r="AB22" s="217"/>
      <c r="AC22" s="217"/>
      <c r="AD22" s="225"/>
    </row>
    <row r="23" spans="1:69" x14ac:dyDescent="0.2">
      <c r="A23" s="217"/>
      <c r="B23" s="219"/>
      <c r="C23" s="217"/>
      <c r="D23" s="217"/>
      <c r="E23" s="217"/>
      <c r="F23" s="217"/>
      <c r="G23" s="217"/>
      <c r="H23" s="217"/>
      <c r="I23" s="217"/>
      <c r="J23" s="217"/>
      <c r="K23" s="217"/>
      <c r="L23" s="217"/>
      <c r="M23" s="217"/>
      <c r="N23" s="217"/>
      <c r="O23" s="217"/>
      <c r="P23" s="217"/>
      <c r="Q23" s="217"/>
      <c r="R23" s="219"/>
      <c r="S23" s="217"/>
      <c r="T23" s="217"/>
      <c r="U23" s="217"/>
      <c r="V23" s="217"/>
      <c r="W23" s="217"/>
      <c r="X23" s="217"/>
      <c r="Y23" s="217"/>
      <c r="Z23" s="217"/>
      <c r="AA23" s="217"/>
      <c r="AB23" s="217"/>
      <c r="AC23" s="217"/>
      <c r="AD23" s="217"/>
      <c r="AF23" s="221"/>
      <c r="AG23" s="221"/>
    </row>
    <row r="24" spans="1:69" s="221" customFormat="1" ht="25" customHeight="1" x14ac:dyDescent="0.2">
      <c r="A24" s="222">
        <v>2</v>
      </c>
      <c r="B24" s="222" t="s">
        <v>507</v>
      </c>
      <c r="C24" s="217"/>
      <c r="D24" s="222"/>
      <c r="E24" s="222"/>
      <c r="F24" s="222"/>
      <c r="G24" s="222"/>
      <c r="H24" s="222"/>
      <c r="I24" s="222"/>
      <c r="J24" s="222"/>
      <c r="K24" s="222"/>
      <c r="L24" s="222"/>
      <c r="M24" s="222"/>
      <c r="N24" s="222"/>
      <c r="O24" s="222"/>
      <c r="P24" s="222"/>
      <c r="Q24" s="222"/>
      <c r="R24" s="222"/>
      <c r="S24" s="222"/>
      <c r="T24" s="222"/>
      <c r="U24" s="222"/>
      <c r="V24" s="222"/>
      <c r="W24" s="222"/>
      <c r="X24" s="222"/>
      <c r="Y24" s="222"/>
      <c r="Z24" s="222"/>
      <c r="AA24" s="222"/>
      <c r="AB24" s="222"/>
      <c r="AC24" s="222"/>
      <c r="AD24" s="222"/>
      <c r="AG24" s="224"/>
      <c r="AH24" s="224"/>
      <c r="AI24" s="224"/>
      <c r="AJ24" s="197"/>
      <c r="AM24" s="197"/>
      <c r="AN24" s="197"/>
      <c r="AO24" s="224"/>
      <c r="AP24" s="197"/>
      <c r="AQ24" s="197"/>
      <c r="AR24" s="197"/>
      <c r="AS24" s="224"/>
      <c r="AT24" s="224"/>
      <c r="AU24" s="197"/>
      <c r="AV24" s="197"/>
      <c r="AW24" s="197"/>
      <c r="AX24" s="224"/>
      <c r="AY24" s="197"/>
      <c r="BB24" s="224"/>
      <c r="BC24" s="224"/>
      <c r="BD24" s="224"/>
    </row>
    <row r="25" spans="1:69" ht="25" customHeight="1" x14ac:dyDescent="0.2">
      <c r="A25" s="219"/>
      <c r="B25" s="757" t="s">
        <v>394</v>
      </c>
      <c r="C25" s="758"/>
      <c r="D25" s="758"/>
      <c r="E25" s="758"/>
      <c r="F25" s="759"/>
      <c r="G25" s="226"/>
      <c r="H25" s="227" t="s">
        <v>393</v>
      </c>
      <c r="I25" s="228"/>
      <c r="J25" s="228"/>
      <c r="K25" s="229"/>
      <c r="L25" s="227" t="s">
        <v>392</v>
      </c>
      <c r="M25" s="228"/>
      <c r="N25" s="228"/>
      <c r="O25" s="228"/>
      <c r="P25" s="229"/>
      <c r="Q25" s="227" t="s">
        <v>391</v>
      </c>
      <c r="R25" s="228"/>
      <c r="S25" s="228"/>
      <c r="T25" s="228"/>
      <c r="U25" s="228"/>
      <c r="V25" s="229"/>
      <c r="W25" s="228" t="s">
        <v>691</v>
      </c>
      <c r="X25" s="228"/>
      <c r="Y25" s="228"/>
      <c r="Z25" s="228"/>
      <c r="AA25" s="228"/>
      <c r="AB25" s="228"/>
      <c r="AC25" s="228"/>
      <c r="AD25" s="228"/>
      <c r="AE25" s="230"/>
      <c r="AF25" s="224"/>
      <c r="AG25" s="231"/>
      <c r="AI25" s="224"/>
      <c r="AK25" s="224"/>
      <c r="BG25" s="224"/>
      <c r="BH25" s="224"/>
      <c r="BI25" s="224"/>
      <c r="BK25" s="224"/>
      <c r="BL25" s="224"/>
      <c r="BM25" s="224"/>
      <c r="BN25" s="224"/>
      <c r="BP25" s="224"/>
      <c r="BQ25" s="224"/>
    </row>
    <row r="26" spans="1:69" ht="25" customHeight="1" x14ac:dyDescent="0.2">
      <c r="A26" s="219"/>
      <c r="B26" s="760" t="s">
        <v>390</v>
      </c>
      <c r="C26" s="761"/>
      <c r="D26" s="761"/>
      <c r="E26" s="761"/>
      <c r="F26" s="762"/>
      <c r="G26" s="232"/>
      <c r="H26" s="233" t="s">
        <v>692</v>
      </c>
      <c r="I26" s="234"/>
      <c r="J26" s="234"/>
      <c r="K26" s="235"/>
      <c r="L26" s="233" t="s">
        <v>693</v>
      </c>
      <c r="M26" s="234"/>
      <c r="N26" s="234"/>
      <c r="O26" s="234"/>
      <c r="P26" s="234"/>
      <c r="Q26" s="235"/>
      <c r="R26" s="233" t="s">
        <v>694</v>
      </c>
      <c r="S26" s="234"/>
      <c r="T26" s="234"/>
      <c r="U26" s="234"/>
      <c r="V26" s="235"/>
      <c r="W26" s="233" t="s">
        <v>695</v>
      </c>
      <c r="X26" s="234"/>
      <c r="Y26" s="234"/>
      <c r="Z26" s="234"/>
      <c r="AA26" s="235"/>
      <c r="AB26" s="233" t="s">
        <v>696</v>
      </c>
      <c r="AC26" s="234"/>
      <c r="AD26" s="234"/>
      <c r="AE26" s="236"/>
      <c r="AF26" s="224"/>
      <c r="AG26" s="231"/>
      <c r="AH26" s="219"/>
      <c r="AI26" s="219"/>
      <c r="AJ26" s="219"/>
      <c r="AP26" s="219"/>
      <c r="AR26" s="219"/>
      <c r="AS26" s="219"/>
      <c r="AT26" s="219"/>
      <c r="AU26" s="219"/>
      <c r="AV26" s="219"/>
      <c r="AW26" s="219"/>
      <c r="AX26" s="219"/>
      <c r="AY26" s="219"/>
      <c r="AZ26" s="219"/>
      <c r="BD26" s="219"/>
      <c r="BF26" s="219"/>
      <c r="BG26" s="224"/>
      <c r="BH26" s="224"/>
      <c r="BI26" s="224"/>
      <c r="BK26" s="224"/>
      <c r="BL26" s="224"/>
      <c r="BM26" s="224"/>
      <c r="BN26" s="224"/>
      <c r="BP26" s="224"/>
      <c r="BQ26" s="224"/>
    </row>
    <row r="27" spans="1:69" ht="25" customHeight="1" x14ac:dyDescent="0.2">
      <c r="A27" s="219"/>
      <c r="B27" s="763"/>
      <c r="C27" s="764"/>
      <c r="D27" s="764"/>
      <c r="E27" s="764"/>
      <c r="F27" s="765"/>
      <c r="G27" s="235"/>
      <c r="H27" s="233" t="s">
        <v>697</v>
      </c>
      <c r="I27" s="234"/>
      <c r="J27" s="234"/>
      <c r="K27" s="234"/>
      <c r="L27" s="233"/>
      <c r="M27" s="233"/>
      <c r="N27" s="234"/>
      <c r="O27" s="234"/>
      <c r="P27" s="234"/>
      <c r="Q27" s="235"/>
      <c r="R27" s="233" t="s">
        <v>698</v>
      </c>
      <c r="S27" s="234"/>
      <c r="T27" s="234"/>
      <c r="U27" s="234"/>
      <c r="V27" s="234"/>
      <c r="W27" s="233"/>
      <c r="X27" s="233"/>
      <c r="Y27" s="234"/>
      <c r="Z27" s="235"/>
      <c r="AA27" s="233" t="s">
        <v>699</v>
      </c>
      <c r="AB27" s="234"/>
      <c r="AC27" s="234"/>
      <c r="AD27" s="233"/>
      <c r="AE27" s="236"/>
      <c r="AF27" s="231"/>
      <c r="AG27" s="219"/>
      <c r="AH27" s="219"/>
      <c r="AI27" s="219"/>
      <c r="AO27" s="219"/>
      <c r="AQ27" s="219"/>
      <c r="AR27" s="219"/>
      <c r="AS27" s="219"/>
      <c r="AT27" s="219"/>
      <c r="AU27" s="219"/>
      <c r="AV27" s="219"/>
      <c r="AW27" s="219"/>
      <c r="AX27" s="219"/>
      <c r="AY27" s="219"/>
      <c r="BC27" s="219"/>
      <c r="BE27" s="219"/>
      <c r="BF27" s="224"/>
      <c r="BG27" s="224"/>
      <c r="BH27" s="224"/>
      <c r="BJ27" s="224"/>
      <c r="BK27" s="224"/>
      <c r="BL27" s="224"/>
      <c r="BM27" s="224"/>
      <c r="BO27" s="224"/>
      <c r="BP27" s="224"/>
    </row>
    <row r="28" spans="1:69" ht="25" customHeight="1" x14ac:dyDescent="0.2">
      <c r="A28" s="219"/>
      <c r="B28" s="760" t="s">
        <v>389</v>
      </c>
      <c r="C28" s="761"/>
      <c r="D28" s="761"/>
      <c r="E28" s="761"/>
      <c r="F28" s="762"/>
      <c r="G28" s="235"/>
      <c r="H28" s="233" t="s">
        <v>700</v>
      </c>
      <c r="I28" s="234"/>
      <c r="J28" s="234"/>
      <c r="K28" s="234"/>
      <c r="L28" s="235"/>
      <c r="M28" s="233" t="s">
        <v>701</v>
      </c>
      <c r="N28" s="234"/>
      <c r="O28" s="234"/>
      <c r="P28" s="235"/>
      <c r="Q28" s="233" t="s">
        <v>702</v>
      </c>
      <c r="R28" s="234"/>
      <c r="S28" s="234"/>
      <c r="T28" s="234"/>
      <c r="U28" s="234"/>
      <c r="V28" s="630"/>
      <c r="W28" s="233" t="s">
        <v>703</v>
      </c>
      <c r="X28" s="234"/>
      <c r="Y28" s="234"/>
      <c r="Z28" s="234"/>
      <c r="AA28" s="235"/>
      <c r="AB28" s="233" t="s">
        <v>704</v>
      </c>
      <c r="AC28" s="234"/>
      <c r="AD28" s="234"/>
      <c r="AE28" s="631"/>
      <c r="AH28" s="219"/>
      <c r="AI28" s="219"/>
      <c r="AJ28" s="219"/>
      <c r="AK28" s="219"/>
      <c r="AN28" s="219"/>
      <c r="AO28" s="219"/>
      <c r="AP28" s="219"/>
      <c r="AQ28" s="219"/>
      <c r="AR28" s="219"/>
      <c r="AS28" s="219"/>
      <c r="AT28" s="219"/>
      <c r="AU28" s="219"/>
      <c r="AV28" s="219"/>
      <c r="AW28" s="219"/>
      <c r="AX28" s="219"/>
      <c r="AY28" s="219"/>
      <c r="AZ28" s="219"/>
      <c r="BD28" s="219"/>
      <c r="BF28" s="219"/>
    </row>
    <row r="29" spans="1:69" ht="25" customHeight="1" x14ac:dyDescent="0.2">
      <c r="A29" s="219"/>
      <c r="B29" s="766"/>
      <c r="C29" s="767"/>
      <c r="D29" s="767"/>
      <c r="E29" s="767"/>
      <c r="F29" s="768"/>
      <c r="G29" s="237"/>
      <c r="H29" s="238" t="s">
        <v>705</v>
      </c>
      <c r="I29" s="239"/>
      <c r="J29" s="239"/>
      <c r="K29" s="239"/>
      <c r="L29" s="239"/>
      <c r="M29" s="240"/>
      <c r="N29" s="239" t="s">
        <v>706</v>
      </c>
      <c r="O29" s="239"/>
      <c r="P29" s="239"/>
      <c r="Q29" s="239"/>
      <c r="R29" s="239"/>
      <c r="S29" s="239"/>
      <c r="T29" s="545"/>
      <c r="U29" s="239" t="s">
        <v>707</v>
      </c>
      <c r="V29" s="239"/>
      <c r="W29" s="239"/>
      <c r="X29" s="239"/>
      <c r="Y29" s="239"/>
      <c r="Z29" s="239"/>
      <c r="AA29" s="239"/>
      <c r="AB29" s="238"/>
      <c r="AC29" s="239"/>
      <c r="AD29" s="239"/>
      <c r="AE29" s="241"/>
      <c r="AH29" s="219"/>
      <c r="AI29" s="219"/>
      <c r="AJ29" s="219"/>
      <c r="AK29" s="219"/>
      <c r="AN29" s="219"/>
      <c r="AO29" s="219"/>
      <c r="AP29" s="219"/>
      <c r="AQ29" s="219"/>
      <c r="AR29" s="219"/>
      <c r="AS29" s="219"/>
      <c r="AT29" s="219"/>
      <c r="AU29" s="219"/>
      <c r="AV29" s="219"/>
      <c r="AW29" s="219"/>
      <c r="AX29" s="219"/>
      <c r="AY29" s="219"/>
      <c r="AZ29" s="219"/>
      <c r="BD29" s="219"/>
      <c r="BF29" s="219"/>
    </row>
    <row r="30" spans="1:69" x14ac:dyDescent="0.2">
      <c r="A30" s="219"/>
      <c r="B30" s="219"/>
      <c r="C30" s="219"/>
      <c r="D30" s="198"/>
      <c r="E30" s="198"/>
      <c r="F30" s="224"/>
      <c r="H30" s="198"/>
      <c r="I30" s="198"/>
      <c r="J30" s="198"/>
      <c r="K30" s="198"/>
      <c r="L30" s="198"/>
      <c r="M30" s="198"/>
      <c r="N30" s="198"/>
      <c r="O30" s="198"/>
      <c r="P30" s="198"/>
      <c r="Q30" s="198"/>
      <c r="R30" s="198"/>
      <c r="S30" s="198"/>
      <c r="T30" s="198"/>
      <c r="U30" s="198"/>
      <c r="V30" s="198"/>
      <c r="W30" s="198"/>
      <c r="X30" s="198"/>
      <c r="Z30" s="198"/>
      <c r="AA30" s="198"/>
      <c r="AB30" s="198"/>
      <c r="AC30" s="198"/>
      <c r="AL30" s="198"/>
    </row>
    <row r="31" spans="1:69" x14ac:dyDescent="0.2">
      <c r="A31" s="217"/>
      <c r="B31" s="217"/>
      <c r="C31" s="217"/>
      <c r="D31" s="217"/>
      <c r="E31" s="217"/>
      <c r="F31" s="217"/>
      <c r="G31" s="217"/>
      <c r="H31" s="217"/>
      <c r="I31" s="217"/>
      <c r="J31" s="217"/>
      <c r="K31" s="217"/>
      <c r="L31" s="217"/>
      <c r="M31" s="217"/>
      <c r="N31" s="217"/>
      <c r="O31" s="217"/>
      <c r="P31" s="217"/>
      <c r="Q31" s="217"/>
      <c r="R31" s="217"/>
      <c r="S31" s="217"/>
      <c r="T31" s="219"/>
      <c r="U31" s="219"/>
      <c r="V31" s="219"/>
      <c r="W31" s="219"/>
      <c r="X31" s="219"/>
      <c r="Y31" s="219"/>
      <c r="Z31" s="219"/>
      <c r="AA31" s="219"/>
      <c r="AB31" s="219"/>
      <c r="AC31" s="219"/>
      <c r="AD31" s="219"/>
      <c r="AE31" s="198"/>
      <c r="AF31" s="221"/>
      <c r="AG31" s="221"/>
    </row>
    <row r="32" spans="1:69" s="221" customFormat="1" ht="25" customHeight="1" x14ac:dyDescent="0.2">
      <c r="A32" s="222">
        <v>3</v>
      </c>
      <c r="B32" s="748" t="s">
        <v>388</v>
      </c>
      <c r="C32" s="748"/>
      <c r="D32" s="748"/>
      <c r="E32" s="748"/>
      <c r="F32" s="748"/>
      <c r="G32" s="748"/>
      <c r="H32" s="748"/>
      <c r="I32" s="748"/>
      <c r="J32" s="748"/>
      <c r="K32" s="748"/>
      <c r="L32" s="748"/>
      <c r="M32" s="748"/>
      <c r="N32" s="748"/>
      <c r="O32" s="748"/>
      <c r="P32" s="748"/>
      <c r="Q32" s="748"/>
      <c r="R32" s="748"/>
      <c r="S32" s="748"/>
      <c r="T32" s="748"/>
      <c r="U32" s="748"/>
      <c r="V32" s="748"/>
      <c r="W32" s="748"/>
      <c r="X32" s="748"/>
      <c r="Y32" s="748"/>
      <c r="Z32" s="748"/>
      <c r="AA32" s="748"/>
      <c r="AB32" s="748"/>
      <c r="AC32" s="748"/>
      <c r="AD32" s="748"/>
      <c r="AE32" s="242"/>
      <c r="AF32" s="197"/>
      <c r="AG32" s="197"/>
    </row>
    <row r="33" spans="1:33" ht="25" customHeight="1" x14ac:dyDescent="0.2">
      <c r="A33" s="219"/>
      <c r="B33" s="728" t="s">
        <v>385</v>
      </c>
      <c r="C33" s="728"/>
      <c r="D33" s="728"/>
      <c r="E33" s="728"/>
      <c r="F33" s="728"/>
      <c r="G33" s="728"/>
      <c r="H33" s="728"/>
      <c r="I33" s="728"/>
      <c r="J33" s="729"/>
      <c r="K33" s="730">
        <f>'８'!F10</f>
        <v>0</v>
      </c>
      <c r="L33" s="731"/>
      <c r="M33" s="731"/>
      <c r="N33" s="731"/>
      <c r="O33" s="731"/>
      <c r="P33" s="731"/>
      <c r="Q33" s="731"/>
      <c r="R33" s="731"/>
      <c r="S33" s="731"/>
      <c r="T33" s="732"/>
      <c r="U33" s="243" t="s">
        <v>386</v>
      </c>
      <c r="V33" s="219"/>
      <c r="W33" s="219"/>
    </row>
    <row r="34" spans="1:33" ht="25" customHeight="1" x14ac:dyDescent="0.2">
      <c r="A34" s="219"/>
      <c r="B34" s="733" t="s">
        <v>384</v>
      </c>
      <c r="C34" s="733"/>
      <c r="D34" s="733"/>
      <c r="E34" s="733"/>
      <c r="F34" s="733"/>
      <c r="G34" s="733"/>
      <c r="H34" s="733"/>
      <c r="I34" s="733"/>
      <c r="J34" s="734"/>
      <c r="K34" s="735">
        <f>'８'!F23</f>
        <v>0</v>
      </c>
      <c r="L34" s="736"/>
      <c r="M34" s="736"/>
      <c r="N34" s="736"/>
      <c r="O34" s="736"/>
      <c r="P34" s="736"/>
      <c r="Q34" s="736"/>
      <c r="R34" s="736"/>
      <c r="S34" s="736"/>
      <c r="T34" s="737"/>
      <c r="U34" s="244" t="s">
        <v>386</v>
      </c>
      <c r="V34" s="219"/>
      <c r="W34" s="219"/>
      <c r="X34" s="219"/>
      <c r="Y34" s="219"/>
      <c r="AA34" s="219"/>
      <c r="AB34" s="219"/>
      <c r="AC34" s="219"/>
      <c r="AD34" s="219"/>
      <c r="AE34" s="198"/>
    </row>
    <row r="35" spans="1:33" ht="25" customHeight="1" x14ac:dyDescent="0.2">
      <c r="A35" s="219"/>
      <c r="B35" s="738" t="s">
        <v>387</v>
      </c>
      <c r="C35" s="738"/>
      <c r="D35" s="738"/>
      <c r="E35" s="738"/>
      <c r="F35" s="738"/>
      <c r="G35" s="738"/>
      <c r="H35" s="738"/>
      <c r="I35" s="738"/>
      <c r="J35" s="739"/>
      <c r="K35" s="740">
        <f>SUM(K33:T34)</f>
        <v>0</v>
      </c>
      <c r="L35" s="741"/>
      <c r="M35" s="741"/>
      <c r="N35" s="741"/>
      <c r="O35" s="741"/>
      <c r="P35" s="741"/>
      <c r="Q35" s="741"/>
      <c r="R35" s="741"/>
      <c r="S35" s="741"/>
      <c r="T35" s="742"/>
      <c r="U35" s="245" t="s">
        <v>386</v>
      </c>
      <c r="V35" s="219"/>
      <c r="W35" s="219"/>
      <c r="X35" s="219"/>
      <c r="Y35" s="219"/>
      <c r="AA35" s="219"/>
      <c r="AB35" s="219"/>
      <c r="AC35" s="219"/>
      <c r="AD35" s="219"/>
      <c r="AE35" s="198"/>
    </row>
    <row r="36" spans="1:33" x14ac:dyDescent="0.2">
      <c r="A36" s="217"/>
      <c r="B36" s="217"/>
      <c r="C36" s="217"/>
      <c r="D36" s="217"/>
      <c r="E36" s="217"/>
      <c r="F36" s="217"/>
      <c r="G36" s="217"/>
      <c r="H36" s="217"/>
      <c r="I36" s="217"/>
      <c r="J36" s="217"/>
      <c r="K36" s="217"/>
      <c r="L36" s="217"/>
      <c r="M36" s="217"/>
      <c r="N36" s="217"/>
      <c r="O36" s="217"/>
      <c r="P36" s="217"/>
      <c r="Q36" s="217"/>
      <c r="R36" s="217"/>
      <c r="S36" s="217"/>
      <c r="T36" s="217"/>
      <c r="U36" s="217"/>
      <c r="V36" s="217"/>
      <c r="W36" s="217"/>
      <c r="X36" s="217"/>
      <c r="Y36" s="217"/>
      <c r="Z36" s="217"/>
      <c r="AA36" s="217"/>
      <c r="AB36" s="217"/>
      <c r="AC36" s="217"/>
      <c r="AD36" s="217"/>
    </row>
    <row r="37" spans="1:33" s="221" customFormat="1" ht="25" customHeight="1" x14ac:dyDescent="0.2">
      <c r="A37" s="222">
        <v>4</v>
      </c>
      <c r="B37" s="246" t="s">
        <v>617</v>
      </c>
      <c r="C37" s="246"/>
      <c r="D37" s="246"/>
      <c r="E37" s="246"/>
      <c r="F37" s="246"/>
      <c r="G37" s="246"/>
      <c r="H37" s="246"/>
      <c r="I37" s="246"/>
      <c r="J37" s="246"/>
      <c r="K37" s="246"/>
      <c r="L37" s="246"/>
      <c r="M37" s="246"/>
      <c r="N37" s="246"/>
      <c r="O37" s="246"/>
      <c r="P37" s="246"/>
      <c r="Q37" s="246"/>
      <c r="R37" s="246"/>
      <c r="S37" s="246"/>
      <c r="T37" s="246"/>
      <c r="U37" s="246"/>
      <c r="V37" s="246"/>
      <c r="W37" s="246"/>
      <c r="X37" s="246"/>
      <c r="Y37" s="246"/>
      <c r="Z37" s="246"/>
      <c r="AA37" s="246"/>
      <c r="AB37" s="246"/>
      <c r="AC37" s="246"/>
      <c r="AD37" s="246"/>
      <c r="AF37" s="197"/>
      <c r="AG37" s="197"/>
    </row>
    <row r="38" spans="1:33" ht="25" customHeight="1" x14ac:dyDescent="0.2">
      <c r="A38" s="219"/>
      <c r="B38" s="743" t="s">
        <v>385</v>
      </c>
      <c r="C38" s="743"/>
      <c r="D38" s="743"/>
      <c r="E38" s="743"/>
      <c r="F38" s="743"/>
      <c r="G38" s="743"/>
      <c r="H38" s="743"/>
      <c r="I38" s="743"/>
      <c r="J38" s="744"/>
      <c r="K38" s="745" t="str">
        <f>IF('6'!D2="","―",'6'!D2)</f>
        <v>―</v>
      </c>
      <c r="L38" s="746"/>
      <c r="M38" s="746"/>
      <c r="N38" s="746"/>
      <c r="O38" s="746"/>
      <c r="P38" s="746"/>
      <c r="Q38" s="746"/>
      <c r="R38" s="746"/>
      <c r="S38" s="746"/>
      <c r="T38" s="746"/>
      <c r="U38" s="746"/>
      <c r="V38" s="746"/>
      <c r="W38" s="746"/>
      <c r="X38" s="746"/>
      <c r="Y38" s="746"/>
      <c r="Z38" s="746"/>
      <c r="AA38" s="746"/>
      <c r="AB38" s="746"/>
      <c r="AC38" s="746"/>
      <c r="AD38" s="746"/>
      <c r="AE38" s="747"/>
    </row>
    <row r="39" spans="1:33" ht="32.25" customHeight="1" x14ac:dyDescent="0.2">
      <c r="A39" s="219"/>
      <c r="B39" s="723" t="s">
        <v>384</v>
      </c>
      <c r="C39" s="723"/>
      <c r="D39" s="723"/>
      <c r="E39" s="723"/>
      <c r="F39" s="723"/>
      <c r="G39" s="723"/>
      <c r="H39" s="723"/>
      <c r="I39" s="723"/>
      <c r="J39" s="724"/>
      <c r="K39" s="725" t="s">
        <v>715</v>
      </c>
      <c r="L39" s="726"/>
      <c r="M39" s="726"/>
      <c r="N39" s="726"/>
      <c r="O39" s="726"/>
      <c r="P39" s="726"/>
      <c r="Q39" s="726"/>
      <c r="R39" s="726"/>
      <c r="S39" s="726"/>
      <c r="T39" s="726"/>
      <c r="U39" s="726"/>
      <c r="V39" s="726"/>
      <c r="W39" s="726"/>
      <c r="X39" s="726"/>
      <c r="Y39" s="726"/>
      <c r="Z39" s="726"/>
      <c r="AA39" s="726"/>
      <c r="AB39" s="726"/>
      <c r="AC39" s="726"/>
      <c r="AD39" s="726"/>
      <c r="AE39" s="727"/>
    </row>
  </sheetData>
  <sheetProtection sheet="1" objects="1" scenarios="1"/>
  <mergeCells count="22">
    <mergeCell ref="B32:AD32"/>
    <mergeCell ref="O6:R7"/>
    <mergeCell ref="S9:AD9"/>
    <mergeCell ref="V11:AD11"/>
    <mergeCell ref="V12:AC12"/>
    <mergeCell ref="AD12:AE12"/>
    <mergeCell ref="S6:AD8"/>
    <mergeCell ref="A14:AD14"/>
    <mergeCell ref="B21:AE21"/>
    <mergeCell ref="B25:F25"/>
    <mergeCell ref="B26:F27"/>
    <mergeCell ref="B28:F29"/>
    <mergeCell ref="B39:J39"/>
    <mergeCell ref="K39:AE39"/>
    <mergeCell ref="B33:J33"/>
    <mergeCell ref="K33:T33"/>
    <mergeCell ref="B34:J34"/>
    <mergeCell ref="K34:T34"/>
    <mergeCell ref="B35:J35"/>
    <mergeCell ref="K35:T35"/>
    <mergeCell ref="B38:J38"/>
    <mergeCell ref="K38:AE38"/>
  </mergeCells>
  <phoneticPr fontId="1"/>
  <dataValidations count="3">
    <dataValidation allowBlank="1" showInputMessage="1" showErrorMessage="1" prompt="自動転記されますので、直接記入不要です。" sqref="V11:AD11 V12:AC12 S6:AD9 K33:T35"/>
    <dataValidation type="list" allowBlank="1" showInputMessage="1" showErrorMessage="1" sqref="K25:K26 P25 Q26:Q27 Z27 AA28 V28 AA26 G25:G29 M29 T29 L28 P28 V25:V26">
      <formula1>"○"</formula1>
    </dataValidation>
    <dataValidation allowBlank="1" showInputMessage="1" showErrorMessage="1" prompt="自動転記されますので記入不要です。" sqref="B21:AE21"/>
  </dataValidations>
  <pageMargins left="0.7" right="0.7" top="0.75" bottom="0.75" header="0.3" footer="0.3"/>
  <pageSetup paperSize="9"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9" r:id="rId4" name="Check Box 5">
              <controlPr defaultSize="0" autoFill="0" autoLine="0" autoPict="0">
                <anchor moveWithCells="1">
                  <from>
                    <xdr:col>25</xdr:col>
                    <xdr:colOff>184150</xdr:colOff>
                    <xdr:row>25</xdr:row>
                    <xdr:rowOff>50800</xdr:rowOff>
                  </from>
                  <to>
                    <xdr:col>25</xdr:col>
                    <xdr:colOff>203200</xdr:colOff>
                    <xdr:row>26</xdr:row>
                    <xdr:rowOff>165100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pageSetUpPr fitToPage="1"/>
  </sheetPr>
  <dimension ref="A1:Y21"/>
  <sheetViews>
    <sheetView showGridLines="0" view="pageBreakPreview" topLeftCell="A10" zoomScale="95" zoomScaleNormal="100" zoomScaleSheetLayoutView="95" workbookViewId="0">
      <selection activeCell="I6" sqref="I6"/>
    </sheetView>
  </sheetViews>
  <sheetFormatPr defaultColWidth="2.08984375" defaultRowHeight="12" x14ac:dyDescent="0.2"/>
  <cols>
    <col min="1" max="1" width="6.90625" style="5" customWidth="1"/>
    <col min="2" max="2" width="13" style="5" customWidth="1"/>
    <col min="3" max="11" width="6.90625" style="5" customWidth="1"/>
    <col min="12" max="12" width="8.7265625" style="5" customWidth="1"/>
    <col min="13" max="224" width="2.453125" style="5" customWidth="1"/>
    <col min="225" max="16384" width="2.08984375" style="5"/>
  </cols>
  <sheetData>
    <row r="1" spans="1:25" s="126" customFormat="1" ht="15" customHeight="1" x14ac:dyDescent="0.2">
      <c r="A1" s="115"/>
      <c r="B1" s="124"/>
      <c r="C1" s="124"/>
      <c r="D1" s="124"/>
      <c r="E1" s="124"/>
      <c r="F1" s="124"/>
      <c r="G1" s="124"/>
      <c r="H1" s="140"/>
      <c r="I1" s="140"/>
      <c r="J1" s="140"/>
      <c r="K1" s="124"/>
      <c r="L1" s="23" t="s">
        <v>479</v>
      </c>
      <c r="M1" s="124"/>
      <c r="N1" s="124"/>
      <c r="O1" s="124"/>
      <c r="P1" s="124"/>
      <c r="Q1" s="124"/>
      <c r="R1" s="124"/>
      <c r="S1" s="127"/>
      <c r="T1" s="127"/>
      <c r="U1" s="141"/>
      <c r="V1" s="141"/>
      <c r="W1" s="141"/>
      <c r="X1" s="141"/>
      <c r="Y1" s="141"/>
    </row>
    <row r="2" spans="1:25" s="19" customFormat="1" ht="15" customHeight="1" x14ac:dyDescent="0.2">
      <c r="A2" s="17" t="s">
        <v>562</v>
      </c>
      <c r="B2" s="20"/>
      <c r="C2" s="20"/>
      <c r="D2" s="20"/>
      <c r="E2" s="20"/>
      <c r="F2" s="20"/>
      <c r="G2" s="20"/>
      <c r="H2" s="20"/>
      <c r="I2" s="20"/>
      <c r="J2" s="20"/>
      <c r="K2" s="20"/>
      <c r="L2" s="11" t="s">
        <v>42</v>
      </c>
    </row>
    <row r="3" spans="1:25" ht="23.25" customHeight="1" x14ac:dyDescent="0.2">
      <c r="A3" s="1477" t="s">
        <v>189</v>
      </c>
      <c r="B3" s="1480" t="s">
        <v>41</v>
      </c>
      <c r="C3" s="1471" t="s">
        <v>236</v>
      </c>
      <c r="D3" s="1472"/>
      <c r="E3" s="1472"/>
      <c r="F3" s="1472"/>
      <c r="G3" s="1472"/>
      <c r="H3" s="1472"/>
      <c r="I3" s="1472"/>
      <c r="J3" s="1472"/>
      <c r="K3" s="1473"/>
      <c r="L3" s="1468" t="s">
        <v>278</v>
      </c>
    </row>
    <row r="4" spans="1:25" ht="23.25" customHeight="1" x14ac:dyDescent="0.2">
      <c r="A4" s="1478"/>
      <c r="B4" s="1481"/>
      <c r="C4" s="1474" t="s">
        <v>232</v>
      </c>
      <c r="D4" s="1475"/>
      <c r="E4" s="1475"/>
      <c r="F4" s="1475"/>
      <c r="G4" s="181" t="s">
        <v>233</v>
      </c>
      <c r="H4" s="1475" t="s">
        <v>234</v>
      </c>
      <c r="I4" s="1475"/>
      <c r="J4" s="1475"/>
      <c r="K4" s="1476"/>
      <c r="L4" s="1469"/>
    </row>
    <row r="5" spans="1:25" ht="127.5" customHeight="1" x14ac:dyDescent="0.2">
      <c r="A5" s="1479"/>
      <c r="B5" s="1482"/>
      <c r="C5" s="187" t="s">
        <v>207</v>
      </c>
      <c r="D5" s="150" t="s">
        <v>208</v>
      </c>
      <c r="E5" s="150" t="s">
        <v>209</v>
      </c>
      <c r="F5" s="150" t="s">
        <v>210</v>
      </c>
      <c r="G5" s="150" t="s">
        <v>211</v>
      </c>
      <c r="H5" s="150" t="s">
        <v>212</v>
      </c>
      <c r="I5" s="150" t="s">
        <v>213</v>
      </c>
      <c r="J5" s="150" t="s">
        <v>214</v>
      </c>
      <c r="K5" s="188" t="s">
        <v>215</v>
      </c>
      <c r="L5" s="1470"/>
    </row>
    <row r="6" spans="1:25" ht="42" customHeight="1" x14ac:dyDescent="0.2">
      <c r="A6" s="587">
        <f>ROW()-5</f>
        <v>1</v>
      </c>
      <c r="B6" s="190"/>
      <c r="C6" s="191"/>
      <c r="D6" s="189"/>
      <c r="E6" s="189"/>
      <c r="F6" s="189"/>
      <c r="G6" s="189"/>
      <c r="H6" s="189"/>
      <c r="I6" s="189"/>
      <c r="J6" s="189"/>
      <c r="K6" s="192"/>
      <c r="L6" s="589">
        <f>SUM('13'!$C6:$K6)</f>
        <v>0</v>
      </c>
    </row>
    <row r="7" spans="1:25" ht="42" customHeight="1" x14ac:dyDescent="0.2">
      <c r="A7" s="587">
        <f t="shared" ref="A7:A20" si="0">ROW()-5</f>
        <v>2</v>
      </c>
      <c r="B7" s="190"/>
      <c r="C7" s="191"/>
      <c r="D7" s="189"/>
      <c r="E7" s="189"/>
      <c r="F7" s="189"/>
      <c r="G7" s="189"/>
      <c r="H7" s="189"/>
      <c r="I7" s="189"/>
      <c r="J7" s="189"/>
      <c r="K7" s="192"/>
      <c r="L7" s="589">
        <f>SUM('13'!$C7:$K7)</f>
        <v>0</v>
      </c>
    </row>
    <row r="8" spans="1:25" ht="42" customHeight="1" x14ac:dyDescent="0.2">
      <c r="A8" s="587">
        <f t="shared" si="0"/>
        <v>3</v>
      </c>
      <c r="B8" s="190"/>
      <c r="C8" s="191"/>
      <c r="D8" s="189"/>
      <c r="E8" s="189"/>
      <c r="F8" s="189"/>
      <c r="G8" s="189"/>
      <c r="H8" s="189"/>
      <c r="I8" s="189"/>
      <c r="J8" s="189"/>
      <c r="K8" s="192"/>
      <c r="L8" s="589">
        <f>SUM('13'!$C8:$K8)</f>
        <v>0</v>
      </c>
    </row>
    <row r="9" spans="1:25" ht="42" customHeight="1" x14ac:dyDescent="0.2">
      <c r="A9" s="587">
        <f t="shared" si="0"/>
        <v>4</v>
      </c>
      <c r="B9" s="190"/>
      <c r="C9" s="191"/>
      <c r="D9" s="189"/>
      <c r="E9" s="189"/>
      <c r="F9" s="189"/>
      <c r="G9" s="189"/>
      <c r="H9" s="189"/>
      <c r="I9" s="189"/>
      <c r="J9" s="189"/>
      <c r="K9" s="192"/>
      <c r="L9" s="589">
        <f>SUM('13'!$C9:$K9)</f>
        <v>0</v>
      </c>
    </row>
    <row r="10" spans="1:25" ht="42" customHeight="1" x14ac:dyDescent="0.2">
      <c r="A10" s="587">
        <f t="shared" si="0"/>
        <v>5</v>
      </c>
      <c r="B10" s="190"/>
      <c r="C10" s="191"/>
      <c r="D10" s="189"/>
      <c r="E10" s="189"/>
      <c r="F10" s="189"/>
      <c r="G10" s="189"/>
      <c r="H10" s="189"/>
      <c r="I10" s="189"/>
      <c r="J10" s="189"/>
      <c r="K10" s="192"/>
      <c r="L10" s="589">
        <f>SUM('13'!$C10:$K10)</f>
        <v>0</v>
      </c>
    </row>
    <row r="11" spans="1:25" ht="42" customHeight="1" x14ac:dyDescent="0.2">
      <c r="A11" s="587">
        <f t="shared" si="0"/>
        <v>6</v>
      </c>
      <c r="B11" s="190"/>
      <c r="C11" s="191"/>
      <c r="D11" s="189"/>
      <c r="E11" s="189"/>
      <c r="F11" s="189"/>
      <c r="G11" s="189"/>
      <c r="H11" s="189"/>
      <c r="I11" s="189"/>
      <c r="J11" s="189"/>
      <c r="K11" s="192"/>
      <c r="L11" s="589">
        <f>SUM('13'!$C11:$K11)</f>
        <v>0</v>
      </c>
    </row>
    <row r="12" spans="1:25" ht="42" customHeight="1" x14ac:dyDescent="0.2">
      <c r="A12" s="587">
        <f t="shared" si="0"/>
        <v>7</v>
      </c>
      <c r="B12" s="190"/>
      <c r="C12" s="191"/>
      <c r="D12" s="189"/>
      <c r="E12" s="189"/>
      <c r="F12" s="189"/>
      <c r="G12" s="189"/>
      <c r="H12" s="189"/>
      <c r="I12" s="189"/>
      <c r="J12" s="189"/>
      <c r="K12" s="192"/>
      <c r="L12" s="589">
        <f>SUM('13'!$C12:$K12)</f>
        <v>0</v>
      </c>
    </row>
    <row r="13" spans="1:25" ht="42" customHeight="1" x14ac:dyDescent="0.2">
      <c r="A13" s="587">
        <f t="shared" si="0"/>
        <v>8</v>
      </c>
      <c r="B13" s="190"/>
      <c r="C13" s="191"/>
      <c r="D13" s="189"/>
      <c r="E13" s="189"/>
      <c r="F13" s="189"/>
      <c r="G13" s="189"/>
      <c r="H13" s="189"/>
      <c r="I13" s="189"/>
      <c r="J13" s="189"/>
      <c r="K13" s="192"/>
      <c r="L13" s="589">
        <f>SUM('13'!$C13:$K13)</f>
        <v>0</v>
      </c>
    </row>
    <row r="14" spans="1:25" ht="42" customHeight="1" x14ac:dyDescent="0.2">
      <c r="A14" s="587">
        <f>ROW()-5</f>
        <v>9</v>
      </c>
      <c r="B14" s="190"/>
      <c r="C14" s="191"/>
      <c r="D14" s="189"/>
      <c r="E14" s="189"/>
      <c r="F14" s="189"/>
      <c r="G14" s="189"/>
      <c r="H14" s="189"/>
      <c r="I14" s="189"/>
      <c r="J14" s="189"/>
      <c r="K14" s="192"/>
      <c r="L14" s="589">
        <f>SUM('13'!$C14:$K14)</f>
        <v>0</v>
      </c>
    </row>
    <row r="15" spans="1:25" ht="42" customHeight="1" x14ac:dyDescent="0.2">
      <c r="A15" s="587">
        <f t="shared" si="0"/>
        <v>10</v>
      </c>
      <c r="B15" s="190"/>
      <c r="C15" s="191"/>
      <c r="D15" s="189"/>
      <c r="E15" s="189"/>
      <c r="F15" s="189"/>
      <c r="G15" s="189"/>
      <c r="H15" s="189"/>
      <c r="I15" s="189"/>
      <c r="J15" s="189"/>
      <c r="K15" s="192"/>
      <c r="L15" s="589">
        <f>SUM('13'!$C15:$K15)</f>
        <v>0</v>
      </c>
    </row>
    <row r="16" spans="1:25" ht="42" customHeight="1" x14ac:dyDescent="0.2">
      <c r="A16" s="587">
        <f t="shared" si="0"/>
        <v>11</v>
      </c>
      <c r="B16" s="190"/>
      <c r="C16" s="191"/>
      <c r="D16" s="189"/>
      <c r="E16" s="189"/>
      <c r="F16" s="189"/>
      <c r="G16" s="189"/>
      <c r="H16" s="189"/>
      <c r="I16" s="189"/>
      <c r="J16" s="189"/>
      <c r="K16" s="192"/>
      <c r="L16" s="589">
        <f>SUM('13'!$C16:$K16)</f>
        <v>0</v>
      </c>
    </row>
    <row r="17" spans="1:12" ht="42" customHeight="1" x14ac:dyDescent="0.2">
      <c r="A17" s="587">
        <f t="shared" si="0"/>
        <v>12</v>
      </c>
      <c r="B17" s="190"/>
      <c r="C17" s="191"/>
      <c r="D17" s="189"/>
      <c r="E17" s="189"/>
      <c r="F17" s="189"/>
      <c r="G17" s="189"/>
      <c r="H17" s="189"/>
      <c r="I17" s="189"/>
      <c r="J17" s="189"/>
      <c r="K17" s="192"/>
      <c r="L17" s="589">
        <f>SUM('13'!$C17:$K17)</f>
        <v>0</v>
      </c>
    </row>
    <row r="18" spans="1:12" ht="42" customHeight="1" x14ac:dyDescent="0.2">
      <c r="A18" s="587">
        <f t="shared" si="0"/>
        <v>13</v>
      </c>
      <c r="B18" s="190"/>
      <c r="C18" s="191"/>
      <c r="D18" s="189"/>
      <c r="E18" s="189"/>
      <c r="F18" s="189"/>
      <c r="G18" s="189"/>
      <c r="H18" s="189"/>
      <c r="I18" s="189"/>
      <c r="J18" s="189"/>
      <c r="K18" s="192"/>
      <c r="L18" s="589">
        <f>SUM('13'!$C18:$K18)</f>
        <v>0</v>
      </c>
    </row>
    <row r="19" spans="1:12" ht="42" customHeight="1" x14ac:dyDescent="0.2">
      <c r="A19" s="587">
        <f t="shared" si="0"/>
        <v>14</v>
      </c>
      <c r="B19" s="190"/>
      <c r="C19" s="191"/>
      <c r="D19" s="189"/>
      <c r="E19" s="189"/>
      <c r="F19" s="189"/>
      <c r="G19" s="189"/>
      <c r="H19" s="189"/>
      <c r="I19" s="189"/>
      <c r="J19" s="189"/>
      <c r="K19" s="192"/>
      <c r="L19" s="589">
        <f>SUM('13'!$C19:$K19)</f>
        <v>0</v>
      </c>
    </row>
    <row r="20" spans="1:12" ht="42" customHeight="1" x14ac:dyDescent="0.2">
      <c r="A20" s="588">
        <f t="shared" si="0"/>
        <v>15</v>
      </c>
      <c r="B20" s="193"/>
      <c r="C20" s="194"/>
      <c r="D20" s="195"/>
      <c r="E20" s="195"/>
      <c r="F20" s="195"/>
      <c r="G20" s="195"/>
      <c r="H20" s="195"/>
      <c r="I20" s="195"/>
      <c r="J20" s="195"/>
      <c r="K20" s="196"/>
      <c r="L20" s="590">
        <f>SUM('13'!$C20:$K20)</f>
        <v>0</v>
      </c>
    </row>
    <row r="21" spans="1:12" x14ac:dyDescent="0.2">
      <c r="B21" s="3"/>
    </row>
  </sheetData>
  <sheetProtection sheet="1" objects="1" formatCells="0" formatRows="0" insertRows="0" deleteRows="0" selectLockedCells="1"/>
  <mergeCells count="6">
    <mergeCell ref="L3:L5"/>
    <mergeCell ref="C3:K3"/>
    <mergeCell ref="C4:F4"/>
    <mergeCell ref="H4:K4"/>
    <mergeCell ref="A3:A5"/>
    <mergeCell ref="B3:B5"/>
  </mergeCells>
  <phoneticPr fontId="1"/>
  <dataValidations count="3">
    <dataValidation allowBlank="1" showInputMessage="1" showErrorMessage="1" prompt="助成事業者の役員及び直接雇用の従業員のうち、常態として助成事業の製品改良に従事し、助成事業者から毎月一定の報酬・給与が直接支払われている方が対象です。" sqref="B6:B20"/>
    <dataValidation allowBlank="1" showInputMessage="1" showErrorMessage="1" prompt="合計時間は自動計算されます。" sqref="L6:L20"/>
    <dataValidation imeMode="disabled" allowBlank="1" showInputMessage="1" showErrorMessage="1" promptTitle="従事時間を記入してください" prompt="合計従事時間の上限は、１人につき１日８時間、年間1,800時間です。" sqref="C6:K20"/>
  </dataValidations>
  <pageMargins left="0.59055118110236227" right="0.19685039370078741" top="0.39370078740157483" bottom="0.39370078740157483" header="0.19685039370078741" footer="0.19685039370078741"/>
  <pageSetup paperSize="9" orientation="portrait" r:id="rId1"/>
  <headerFooter>
    <oddFooter>&amp;C&amp;10&amp;A</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FF99CC"/>
    <pageSetUpPr fitToPage="1"/>
  </sheetPr>
  <dimension ref="A1:AM24"/>
  <sheetViews>
    <sheetView showGridLines="0" view="pageBreakPreview" topLeftCell="A4" zoomScaleNormal="100" zoomScaleSheetLayoutView="100" workbookViewId="0">
      <selection activeCell="C6" sqref="C6"/>
    </sheetView>
  </sheetViews>
  <sheetFormatPr defaultColWidth="2.08984375" defaultRowHeight="13" x14ac:dyDescent="0.2"/>
  <cols>
    <col min="1" max="1" width="6.90625" style="5" customWidth="1"/>
    <col min="2" max="2" width="12.90625" style="5" customWidth="1"/>
    <col min="3" max="4" width="17.453125" style="5" customWidth="1"/>
    <col min="5" max="5" width="8.08984375" style="5" customWidth="1"/>
    <col min="6" max="6" width="11.36328125" style="5" customWidth="1"/>
    <col min="7" max="8" width="11.453125" style="5" customWidth="1"/>
    <col min="9" max="9" width="3.26953125" style="10" customWidth="1"/>
    <col min="10" max="11" width="2.453125" style="5" customWidth="1"/>
    <col min="12" max="12" width="11.26953125" style="5" customWidth="1"/>
    <col min="13" max="13" width="9.453125" style="5" customWidth="1"/>
    <col min="14" max="14" width="6.26953125" style="5" customWidth="1"/>
    <col min="15" max="222" width="2.453125" style="5" customWidth="1"/>
    <col min="223" max="16384" width="2.08984375" style="5"/>
  </cols>
  <sheetData>
    <row r="1" spans="1:26" s="126" customFormat="1" ht="15" customHeight="1" x14ac:dyDescent="0.2">
      <c r="A1" s="115"/>
      <c r="B1" s="124"/>
      <c r="C1" s="124"/>
      <c r="D1" s="124"/>
      <c r="E1" s="124"/>
      <c r="F1" s="124"/>
      <c r="G1" s="124"/>
      <c r="H1" s="23" t="s">
        <v>479</v>
      </c>
      <c r="I1" s="151"/>
      <c r="J1" s="140"/>
      <c r="K1" s="140"/>
      <c r="L1" s="124"/>
      <c r="M1" s="124"/>
      <c r="N1" s="124"/>
      <c r="O1" s="124"/>
      <c r="P1" s="124"/>
      <c r="Q1" s="124"/>
      <c r="R1" s="124"/>
      <c r="S1" s="124"/>
      <c r="T1" s="127"/>
      <c r="U1" s="127"/>
      <c r="V1" s="141"/>
      <c r="W1" s="141"/>
      <c r="X1" s="141"/>
      <c r="Y1" s="141"/>
      <c r="Z1" s="141"/>
    </row>
    <row r="2" spans="1:26" ht="15" customHeight="1" x14ac:dyDescent="0.2">
      <c r="A2" s="17" t="s">
        <v>616</v>
      </c>
      <c r="B2" s="20"/>
      <c r="C2" s="20"/>
      <c r="D2" s="20"/>
      <c r="E2" s="65"/>
      <c r="F2" s="65"/>
      <c r="G2" s="65"/>
      <c r="H2" s="11" t="s">
        <v>25</v>
      </c>
    </row>
    <row r="3" spans="1:26" ht="45" customHeight="1" x14ac:dyDescent="0.2">
      <c r="A3" s="68" t="s">
        <v>188</v>
      </c>
      <c r="B3" s="69" t="s">
        <v>41</v>
      </c>
      <c r="C3" s="69" t="s">
        <v>279</v>
      </c>
      <c r="D3" s="69" t="s">
        <v>351</v>
      </c>
      <c r="E3" s="69" t="s">
        <v>280</v>
      </c>
      <c r="F3" s="69" t="s">
        <v>56</v>
      </c>
      <c r="G3" s="137" t="s">
        <v>271</v>
      </c>
      <c r="H3" s="149" t="s">
        <v>281</v>
      </c>
      <c r="I3" s="66" t="s">
        <v>49</v>
      </c>
      <c r="J3" s="1483"/>
      <c r="K3" s="1484"/>
      <c r="L3" s="1484"/>
      <c r="M3" s="1484"/>
      <c r="N3" s="1484"/>
    </row>
    <row r="4" spans="1:26" ht="42" customHeight="1" x14ac:dyDescent="0.2">
      <c r="A4" s="591">
        <f t="shared" ref="A4:A18" si="0">ROW()-3</f>
        <v>1</v>
      </c>
      <c r="B4" s="592" t="str">
        <f>IF(AND('13'!B6=""),"",'13'!B6)</f>
        <v/>
      </c>
      <c r="C4" s="72"/>
      <c r="D4" s="73"/>
      <c r="E4" s="597">
        <f>'13'!L6</f>
        <v>0</v>
      </c>
      <c r="F4" s="74"/>
      <c r="G4" s="594">
        <f>直接人件費[[#This Row],[従事時間
(A)]]*直接人件費[[#This Row],[時間単価
(B)]]</f>
        <v>0</v>
      </c>
      <c r="H4" s="595">
        <f>直接人件費[[#This Row],[従事時間
(A)]]*直接人件費[[#This Row],[時間単価
(B)]]</f>
        <v>0</v>
      </c>
      <c r="I4" s="596" t="str">
        <f>IF(OR(AND(直接人件費[[#This Row],[従事者氏名]]="",
                 直接人件費[[#This Row],[所属・役職]]="",
                 直接人件費[[#This Row],[従事内容]]="",
         直接人件費[[#This Row],[従事時間
(A)]]=0,
         直接人件費[[#This Row],[時間単価
(B)]]=""),
      AND(直接人件費[[#This Row],[従事者氏名]]&lt;&gt;"",
          直接人件費[[#This Row],[所属・役職]]&lt;&gt;"",
          直接人件費[[#This Row],[従事内容]]&lt;&gt;"",
          直接人件費[[#This Row],[従事時間
(A)]]&lt;&gt;0,
          直接人件費[[#This Row],[時間単価
(B)]]&lt;&gt;"")),
   "",
   "←全ての項目を入力してください")</f>
        <v/>
      </c>
    </row>
    <row r="5" spans="1:26" ht="42" customHeight="1" x14ac:dyDescent="0.2">
      <c r="A5" s="591">
        <f t="shared" si="0"/>
        <v>2</v>
      </c>
      <c r="B5" s="592" t="str">
        <f>IF(AND('13'!B7=""),"",'13'!B7)</f>
        <v/>
      </c>
      <c r="C5" s="72"/>
      <c r="D5" s="73"/>
      <c r="E5" s="597">
        <f>'13'!L7</f>
        <v>0</v>
      </c>
      <c r="F5" s="74"/>
      <c r="G5" s="594">
        <f>直接人件費[[#This Row],[従事時間
(A)]]*直接人件費[[#This Row],[時間単価
(B)]]</f>
        <v>0</v>
      </c>
      <c r="H5" s="595">
        <f>直接人件費[[#This Row],[従事時間
(A)]]*直接人件費[[#This Row],[時間単価
(B)]]</f>
        <v>0</v>
      </c>
      <c r="I5" s="596" t="str">
        <f>IF(OR(AND(直接人件費[[#This Row],[従事者氏名]]="",
                 直接人件費[[#This Row],[所属・役職]]="",
                 直接人件費[[#This Row],[従事内容]]="",
         直接人件費[[#This Row],[従事時間
(A)]]=0,
         直接人件費[[#This Row],[時間単価
(B)]]=""),
      AND(直接人件費[[#This Row],[従事者氏名]]&lt;&gt;"",
          直接人件費[[#This Row],[所属・役職]]&lt;&gt;"",
          直接人件費[[#This Row],[従事内容]]&lt;&gt;"",
          直接人件費[[#This Row],[従事時間
(A)]]&lt;&gt;0,
          直接人件費[[#This Row],[時間単価
(B)]]&lt;&gt;"")),
   "",
   "←全ての項目を入力してください")</f>
        <v/>
      </c>
    </row>
    <row r="6" spans="1:26" ht="42" customHeight="1" x14ac:dyDescent="0.2">
      <c r="A6" s="591">
        <f t="shared" si="0"/>
        <v>3</v>
      </c>
      <c r="B6" s="592" t="str">
        <f>IF(AND('13'!B8=""),"",'13'!B8)</f>
        <v/>
      </c>
      <c r="C6" s="72"/>
      <c r="D6" s="73"/>
      <c r="E6" s="597">
        <f>'13'!L8</f>
        <v>0</v>
      </c>
      <c r="F6" s="74"/>
      <c r="G6" s="594">
        <f>直接人件費[[#This Row],[従事時間
(A)]]*直接人件費[[#This Row],[時間単価
(B)]]</f>
        <v>0</v>
      </c>
      <c r="H6" s="595">
        <f>直接人件費[[#This Row],[従事時間
(A)]]*直接人件費[[#This Row],[時間単価
(B)]]</f>
        <v>0</v>
      </c>
      <c r="I6" s="596" t="str">
        <f>IF(OR(AND(直接人件費[[#This Row],[従事者氏名]]="",
                 直接人件費[[#This Row],[所属・役職]]="",
                 直接人件費[[#This Row],[従事内容]]="",
         直接人件費[[#This Row],[従事時間
(A)]]=0,
         直接人件費[[#This Row],[時間単価
(B)]]=""),
      AND(直接人件費[[#This Row],[従事者氏名]]&lt;&gt;"",
          直接人件費[[#This Row],[所属・役職]]&lt;&gt;"",
          直接人件費[[#This Row],[従事内容]]&lt;&gt;"",
          直接人件費[[#This Row],[従事時間
(A)]]&lt;&gt;0,
          直接人件費[[#This Row],[時間単価
(B)]]&lt;&gt;"")),
   "",
   "←全ての項目を入力してください")</f>
        <v/>
      </c>
    </row>
    <row r="7" spans="1:26" ht="42" customHeight="1" x14ac:dyDescent="0.2">
      <c r="A7" s="591">
        <f t="shared" si="0"/>
        <v>4</v>
      </c>
      <c r="B7" s="592" t="str">
        <f>IF(AND('13'!B9=""),"",'13'!B9)</f>
        <v/>
      </c>
      <c r="C7" s="72"/>
      <c r="D7" s="73"/>
      <c r="E7" s="597">
        <f>'13'!L9</f>
        <v>0</v>
      </c>
      <c r="F7" s="74"/>
      <c r="G7" s="594">
        <f>直接人件費[[#This Row],[従事時間
(A)]]*直接人件費[[#This Row],[時間単価
(B)]]</f>
        <v>0</v>
      </c>
      <c r="H7" s="595">
        <f>直接人件費[[#This Row],[従事時間
(A)]]*直接人件費[[#This Row],[時間単価
(B)]]</f>
        <v>0</v>
      </c>
      <c r="I7" s="596" t="str">
        <f>IF(OR(AND(直接人件費[[#This Row],[従事者氏名]]="",
                 直接人件費[[#This Row],[所属・役職]]="",
                 直接人件費[[#This Row],[従事内容]]="",
         直接人件費[[#This Row],[従事時間
(A)]]=0,
         直接人件費[[#This Row],[時間単価
(B)]]=""),
      AND(直接人件費[[#This Row],[従事者氏名]]&lt;&gt;"",
          直接人件費[[#This Row],[所属・役職]]&lt;&gt;"",
          直接人件費[[#This Row],[従事内容]]&lt;&gt;"",
          直接人件費[[#This Row],[従事時間
(A)]]&lt;&gt;0,
          直接人件費[[#This Row],[時間単価
(B)]]&lt;&gt;"")),
   "",
   "←全ての項目を入力してください")</f>
        <v/>
      </c>
    </row>
    <row r="8" spans="1:26" ht="42" customHeight="1" x14ac:dyDescent="0.2">
      <c r="A8" s="591">
        <f t="shared" si="0"/>
        <v>5</v>
      </c>
      <c r="B8" s="592" t="str">
        <f>IF(AND('13'!B10=""),"",'13'!B10)</f>
        <v/>
      </c>
      <c r="C8" s="72"/>
      <c r="D8" s="73"/>
      <c r="E8" s="597">
        <f>'13'!L10</f>
        <v>0</v>
      </c>
      <c r="F8" s="74"/>
      <c r="G8" s="594">
        <f>直接人件費[[#This Row],[従事時間
(A)]]*直接人件費[[#This Row],[時間単価
(B)]]</f>
        <v>0</v>
      </c>
      <c r="H8" s="595">
        <f>直接人件費[[#This Row],[従事時間
(A)]]*直接人件費[[#This Row],[時間単価
(B)]]</f>
        <v>0</v>
      </c>
      <c r="I8" s="596" t="str">
        <f>IF(OR(AND(直接人件費[[#This Row],[従事者氏名]]="",
                 直接人件費[[#This Row],[所属・役職]]="",
                 直接人件費[[#This Row],[従事内容]]="",
         直接人件費[[#This Row],[従事時間
(A)]]=0,
         直接人件費[[#This Row],[時間単価
(B)]]=""),
      AND(直接人件費[[#This Row],[従事者氏名]]&lt;&gt;"",
          直接人件費[[#This Row],[所属・役職]]&lt;&gt;"",
          直接人件費[[#This Row],[従事内容]]&lt;&gt;"",
          直接人件費[[#This Row],[従事時間
(A)]]&lt;&gt;0,
          直接人件費[[#This Row],[時間単価
(B)]]&lt;&gt;"")),
   "",
   "←全ての項目を入力してください")</f>
        <v/>
      </c>
      <c r="K8" s="143"/>
    </row>
    <row r="9" spans="1:26" ht="42" customHeight="1" x14ac:dyDescent="0.2">
      <c r="A9" s="591">
        <f t="shared" si="0"/>
        <v>6</v>
      </c>
      <c r="B9" s="592" t="str">
        <f>IF(AND('13'!B11=""),"",'13'!B11)</f>
        <v/>
      </c>
      <c r="C9" s="72"/>
      <c r="D9" s="73"/>
      <c r="E9" s="597">
        <f>'13'!L11</f>
        <v>0</v>
      </c>
      <c r="F9" s="74"/>
      <c r="G9" s="594">
        <f>直接人件費[[#This Row],[従事時間
(A)]]*直接人件費[[#This Row],[時間単価
(B)]]</f>
        <v>0</v>
      </c>
      <c r="H9" s="595">
        <f>直接人件費[[#This Row],[従事時間
(A)]]*直接人件費[[#This Row],[時間単価
(B)]]</f>
        <v>0</v>
      </c>
      <c r="I9" s="596" t="str">
        <f>IF(OR(AND(直接人件費[[#This Row],[従事者氏名]]="",
                 直接人件費[[#This Row],[所属・役職]]="",
                 直接人件費[[#This Row],[従事内容]]="",
         直接人件費[[#This Row],[従事時間
(A)]]=0,
         直接人件費[[#This Row],[時間単価
(B)]]=""),
      AND(直接人件費[[#This Row],[従事者氏名]]&lt;&gt;"",
          直接人件費[[#This Row],[所属・役職]]&lt;&gt;"",
          直接人件費[[#This Row],[従事内容]]&lt;&gt;"",
          直接人件費[[#This Row],[従事時間
(A)]]&lt;&gt;0,
          直接人件費[[#This Row],[時間単価
(B)]]&lt;&gt;"")),
   "",
   "←全ての項目を入力してください")</f>
        <v/>
      </c>
    </row>
    <row r="10" spans="1:26" ht="42" customHeight="1" x14ac:dyDescent="0.2">
      <c r="A10" s="591">
        <f t="shared" si="0"/>
        <v>7</v>
      </c>
      <c r="B10" s="592" t="str">
        <f>IF(AND('13'!B12=""),"",'13'!B12)</f>
        <v/>
      </c>
      <c r="C10" s="72"/>
      <c r="D10" s="73"/>
      <c r="E10" s="597">
        <f>'13'!L12</f>
        <v>0</v>
      </c>
      <c r="F10" s="74"/>
      <c r="G10" s="594">
        <f>直接人件費[[#This Row],[従事時間
(A)]]*直接人件費[[#This Row],[時間単価
(B)]]</f>
        <v>0</v>
      </c>
      <c r="H10" s="595">
        <f>直接人件費[[#This Row],[従事時間
(A)]]*直接人件費[[#This Row],[時間単価
(B)]]</f>
        <v>0</v>
      </c>
      <c r="I10" s="596" t="str">
        <f>IF(OR(AND(直接人件費[[#This Row],[従事者氏名]]="",
                 直接人件費[[#This Row],[所属・役職]]="",
                 直接人件費[[#This Row],[従事内容]]="",
         直接人件費[[#This Row],[従事時間
(A)]]=0,
         直接人件費[[#This Row],[時間単価
(B)]]=""),
      AND(直接人件費[[#This Row],[従事者氏名]]&lt;&gt;"",
          直接人件費[[#This Row],[所属・役職]]&lt;&gt;"",
          直接人件費[[#This Row],[従事内容]]&lt;&gt;"",
          直接人件費[[#This Row],[従事時間
(A)]]&lt;&gt;0,
          直接人件費[[#This Row],[時間単価
(B)]]&lt;&gt;"")),
   "",
   "←全ての項目を入力してください")</f>
        <v/>
      </c>
    </row>
    <row r="11" spans="1:26" ht="42" customHeight="1" x14ac:dyDescent="0.2">
      <c r="A11" s="591">
        <f t="shared" si="0"/>
        <v>8</v>
      </c>
      <c r="B11" s="592" t="str">
        <f>IF(AND('13'!B13=""),"",'13'!B13)</f>
        <v/>
      </c>
      <c r="C11" s="72"/>
      <c r="D11" s="73"/>
      <c r="E11" s="597">
        <f>'13'!L13</f>
        <v>0</v>
      </c>
      <c r="F11" s="74"/>
      <c r="G11" s="594">
        <f>直接人件費[[#This Row],[従事時間
(A)]]*直接人件費[[#This Row],[時間単価
(B)]]</f>
        <v>0</v>
      </c>
      <c r="H11" s="595">
        <f>直接人件費[[#This Row],[従事時間
(A)]]*直接人件費[[#This Row],[時間単価
(B)]]</f>
        <v>0</v>
      </c>
      <c r="I11" s="596" t="str">
        <f>IF(OR(AND(直接人件費[[#This Row],[従事者氏名]]="",
                 直接人件費[[#This Row],[所属・役職]]="",
                 直接人件費[[#This Row],[従事内容]]="",
         直接人件費[[#This Row],[従事時間
(A)]]=0,
         直接人件費[[#This Row],[時間単価
(B)]]=""),
      AND(直接人件費[[#This Row],[従事者氏名]]&lt;&gt;"",
          直接人件費[[#This Row],[所属・役職]]&lt;&gt;"",
          直接人件費[[#This Row],[従事内容]]&lt;&gt;"",
          直接人件費[[#This Row],[従事時間
(A)]]&lt;&gt;0,
          直接人件費[[#This Row],[時間単価
(B)]]&lt;&gt;"")),
   "",
   "←全ての項目を入力してください")</f>
        <v/>
      </c>
    </row>
    <row r="12" spans="1:26" ht="42" customHeight="1" x14ac:dyDescent="0.2">
      <c r="A12" s="591">
        <f t="shared" si="0"/>
        <v>9</v>
      </c>
      <c r="B12" s="593" t="str">
        <f>IF(AND('13'!B14=""),"",'13'!B14)</f>
        <v/>
      </c>
      <c r="C12" s="80"/>
      <c r="D12" s="73"/>
      <c r="E12" s="597">
        <f>'13'!L14</f>
        <v>0</v>
      </c>
      <c r="F12" s="74"/>
      <c r="G12" s="594">
        <f>直接人件費[[#This Row],[従事時間
(A)]]*直接人件費[[#This Row],[時間単価
(B)]]</f>
        <v>0</v>
      </c>
      <c r="H12" s="595">
        <f>直接人件費[[#This Row],[従事時間
(A)]]*直接人件費[[#This Row],[時間単価
(B)]]</f>
        <v>0</v>
      </c>
      <c r="I12" s="596" t="str">
        <f>IF(OR(AND(直接人件費[[#This Row],[従事者氏名]]="",
                 直接人件費[[#This Row],[所属・役職]]="",
                 直接人件費[[#This Row],[従事内容]]="",
         直接人件費[[#This Row],[従事時間
(A)]]=0,
         直接人件費[[#This Row],[時間単価
(B)]]=""),
      AND(直接人件費[[#This Row],[従事者氏名]]&lt;&gt;"",
          直接人件費[[#This Row],[所属・役職]]&lt;&gt;"",
          直接人件費[[#This Row],[従事内容]]&lt;&gt;"",
          直接人件費[[#This Row],[従事時間
(A)]]&lt;&gt;0,
          直接人件費[[#This Row],[時間単価
(B)]]&lt;&gt;"")),
   "",
   "←全ての項目を入力してください")</f>
        <v/>
      </c>
    </row>
    <row r="13" spans="1:26" ht="42" customHeight="1" x14ac:dyDescent="0.2">
      <c r="A13" s="591">
        <f t="shared" si="0"/>
        <v>10</v>
      </c>
      <c r="B13" s="593" t="str">
        <f>IF(AND('13'!B15=""),"",'13'!B15)</f>
        <v/>
      </c>
      <c r="C13" s="80"/>
      <c r="D13" s="73"/>
      <c r="E13" s="597">
        <f>'13'!L15</f>
        <v>0</v>
      </c>
      <c r="F13" s="74"/>
      <c r="G13" s="594">
        <f>直接人件費[[#This Row],[従事時間
(A)]]*直接人件費[[#This Row],[時間単価
(B)]]</f>
        <v>0</v>
      </c>
      <c r="H13" s="595">
        <f>直接人件費[[#This Row],[従事時間
(A)]]*直接人件費[[#This Row],[時間単価
(B)]]</f>
        <v>0</v>
      </c>
      <c r="I13" s="596" t="str">
        <f>IF(OR(AND(直接人件費[[#This Row],[従事者氏名]]="",
                 直接人件費[[#This Row],[所属・役職]]="",
                 直接人件費[[#This Row],[従事内容]]="",
         直接人件費[[#This Row],[従事時間
(A)]]=0,
         直接人件費[[#This Row],[時間単価
(B)]]=""),
      AND(直接人件費[[#This Row],[従事者氏名]]&lt;&gt;"",
          直接人件費[[#This Row],[所属・役職]]&lt;&gt;"",
          直接人件費[[#This Row],[従事内容]]&lt;&gt;"",
          直接人件費[[#This Row],[従事時間
(A)]]&lt;&gt;0,
          直接人件費[[#This Row],[時間単価
(B)]]&lt;&gt;"")),
   "",
   "←全ての項目を入力してください")</f>
        <v/>
      </c>
    </row>
    <row r="14" spans="1:26" ht="42" customHeight="1" x14ac:dyDescent="0.2">
      <c r="A14" s="591">
        <f t="shared" si="0"/>
        <v>11</v>
      </c>
      <c r="B14" s="593" t="str">
        <f>IF(AND('13'!B16=""),"",'13'!B16)</f>
        <v/>
      </c>
      <c r="C14" s="80"/>
      <c r="D14" s="73"/>
      <c r="E14" s="597">
        <f>'13'!L16</f>
        <v>0</v>
      </c>
      <c r="F14" s="74"/>
      <c r="G14" s="594">
        <f>直接人件費[[#This Row],[従事時間
(A)]]*直接人件費[[#This Row],[時間単価
(B)]]</f>
        <v>0</v>
      </c>
      <c r="H14" s="595">
        <f>直接人件費[[#This Row],[従事時間
(A)]]*直接人件費[[#This Row],[時間単価
(B)]]</f>
        <v>0</v>
      </c>
      <c r="I14" s="596" t="str">
        <f>IF(OR(AND(直接人件費[[#This Row],[従事者氏名]]="",
                 直接人件費[[#This Row],[所属・役職]]="",
                 直接人件費[[#This Row],[従事内容]]="",
         直接人件費[[#This Row],[従事時間
(A)]]=0,
         直接人件費[[#This Row],[時間単価
(B)]]=""),
      AND(直接人件費[[#This Row],[従事者氏名]]&lt;&gt;"",
          直接人件費[[#This Row],[所属・役職]]&lt;&gt;"",
          直接人件費[[#This Row],[従事内容]]&lt;&gt;"",
          直接人件費[[#This Row],[従事時間
(A)]]&lt;&gt;0,
          直接人件費[[#This Row],[時間単価
(B)]]&lt;&gt;"")),
   "",
   "←全ての項目を入力してください")</f>
        <v/>
      </c>
    </row>
    <row r="15" spans="1:26" ht="42" customHeight="1" x14ac:dyDescent="0.2">
      <c r="A15" s="591">
        <f t="shared" si="0"/>
        <v>12</v>
      </c>
      <c r="B15" s="593" t="str">
        <f>IF(AND('13'!B17=""),"",'13'!B17)</f>
        <v/>
      </c>
      <c r="C15" s="80"/>
      <c r="D15" s="73"/>
      <c r="E15" s="597">
        <f>'13'!L17</f>
        <v>0</v>
      </c>
      <c r="F15" s="74"/>
      <c r="G15" s="594">
        <f>直接人件費[[#This Row],[従事時間
(A)]]*直接人件費[[#This Row],[時間単価
(B)]]</f>
        <v>0</v>
      </c>
      <c r="H15" s="595">
        <f>直接人件費[[#This Row],[従事時間
(A)]]*直接人件費[[#This Row],[時間単価
(B)]]</f>
        <v>0</v>
      </c>
      <c r="I15" s="596" t="str">
        <f>IF(OR(AND(直接人件費[[#This Row],[従事者氏名]]="",
                 直接人件費[[#This Row],[所属・役職]]="",
                 直接人件費[[#This Row],[従事内容]]="",
         直接人件費[[#This Row],[従事時間
(A)]]=0,
         直接人件費[[#This Row],[時間単価
(B)]]=""),
      AND(直接人件費[[#This Row],[従事者氏名]]&lt;&gt;"",
          直接人件費[[#This Row],[所属・役職]]&lt;&gt;"",
          直接人件費[[#This Row],[従事内容]]&lt;&gt;"",
          直接人件費[[#This Row],[従事時間
(A)]]&lt;&gt;0,
          直接人件費[[#This Row],[時間単価
(B)]]&lt;&gt;"")),
   "",
   "←全ての項目を入力してください")</f>
        <v/>
      </c>
    </row>
    <row r="16" spans="1:26" ht="42" customHeight="1" x14ac:dyDescent="0.2">
      <c r="A16" s="591">
        <f t="shared" si="0"/>
        <v>13</v>
      </c>
      <c r="B16" s="593" t="str">
        <f>IF(AND('13'!B18=""),"",'13'!B18)</f>
        <v/>
      </c>
      <c r="C16" s="80"/>
      <c r="D16" s="73"/>
      <c r="E16" s="597">
        <f>'13'!L18</f>
        <v>0</v>
      </c>
      <c r="F16" s="74"/>
      <c r="G16" s="594">
        <f>直接人件費[[#This Row],[従事時間
(A)]]*直接人件費[[#This Row],[時間単価
(B)]]</f>
        <v>0</v>
      </c>
      <c r="H16" s="595">
        <f>直接人件費[[#This Row],[従事時間
(A)]]*直接人件費[[#This Row],[時間単価
(B)]]</f>
        <v>0</v>
      </c>
      <c r="I16" s="596" t="str">
        <f>IF(OR(AND(直接人件費[[#This Row],[従事者氏名]]="",
                 直接人件費[[#This Row],[所属・役職]]="",
                 直接人件費[[#This Row],[従事内容]]="",
         直接人件費[[#This Row],[従事時間
(A)]]=0,
         直接人件費[[#This Row],[時間単価
(B)]]=""),
      AND(直接人件費[[#This Row],[従事者氏名]]&lt;&gt;"",
          直接人件費[[#This Row],[所属・役職]]&lt;&gt;"",
          直接人件費[[#This Row],[従事内容]]&lt;&gt;"",
          直接人件費[[#This Row],[従事時間
(A)]]&lt;&gt;0,
          直接人件費[[#This Row],[時間単価
(B)]]&lt;&gt;"")),
   "",
   "←全ての項目を入力してください")</f>
        <v/>
      </c>
    </row>
    <row r="17" spans="1:39" ht="42" customHeight="1" x14ac:dyDescent="0.2">
      <c r="A17" s="591">
        <f t="shared" si="0"/>
        <v>14</v>
      </c>
      <c r="B17" s="593" t="str">
        <f>IF(AND('13'!B19=""),"",'13'!B19)</f>
        <v/>
      </c>
      <c r="C17" s="80"/>
      <c r="D17" s="73"/>
      <c r="E17" s="597">
        <f>'13'!L19</f>
        <v>0</v>
      </c>
      <c r="F17" s="74"/>
      <c r="G17" s="594">
        <f>直接人件費[[#This Row],[従事時間
(A)]]*直接人件費[[#This Row],[時間単価
(B)]]</f>
        <v>0</v>
      </c>
      <c r="H17" s="595">
        <f>直接人件費[[#This Row],[従事時間
(A)]]*直接人件費[[#This Row],[時間単価
(B)]]</f>
        <v>0</v>
      </c>
      <c r="I17" s="596" t="str">
        <f>IF(OR(AND(直接人件費[[#This Row],[従事者氏名]]="",
                 直接人件費[[#This Row],[所属・役職]]="",
                 直接人件費[[#This Row],[従事内容]]="",
         直接人件費[[#This Row],[従事時間
(A)]]=0,
         直接人件費[[#This Row],[時間単価
(B)]]=""),
      AND(直接人件費[[#This Row],[従事者氏名]]&lt;&gt;"",
          直接人件費[[#This Row],[所属・役職]]&lt;&gt;"",
          直接人件費[[#This Row],[従事内容]]&lt;&gt;"",
          直接人件費[[#This Row],[従事時間
(A)]]&lt;&gt;0,
          直接人件費[[#This Row],[時間単価
(B)]]&lt;&gt;"")),
   "",
   "←全ての項目を入力してください")</f>
        <v/>
      </c>
    </row>
    <row r="18" spans="1:39" ht="42" customHeight="1" x14ac:dyDescent="0.2">
      <c r="A18" s="591">
        <f t="shared" si="0"/>
        <v>15</v>
      </c>
      <c r="B18" s="593" t="str">
        <f>IF(AND('13'!B20=""),"",'13'!B20)</f>
        <v/>
      </c>
      <c r="C18" s="80"/>
      <c r="D18" s="73"/>
      <c r="E18" s="597">
        <f>'13'!L20</f>
        <v>0</v>
      </c>
      <c r="F18" s="74"/>
      <c r="G18" s="594">
        <f>直接人件費[[#This Row],[従事時間
(A)]]*直接人件費[[#This Row],[時間単価
(B)]]</f>
        <v>0</v>
      </c>
      <c r="H18" s="595">
        <f>直接人件費[[#This Row],[従事時間
(A)]]*直接人件費[[#This Row],[時間単価
(B)]]</f>
        <v>0</v>
      </c>
      <c r="I18" s="596" t="str">
        <f>IF(OR(AND(直接人件費[[#This Row],[従事者氏名]]="",
                 直接人件費[[#This Row],[所属・役職]]="",
                 直接人件費[[#This Row],[従事内容]]="",
         直接人件費[[#This Row],[従事時間
(A)]]=0,
         直接人件費[[#This Row],[時間単価
(B)]]=""),
      AND(直接人件費[[#This Row],[従事者氏名]]&lt;&gt;"",
          直接人件費[[#This Row],[所属・役職]]&lt;&gt;"",
          直接人件費[[#This Row],[従事内容]]&lt;&gt;"",
          直接人件費[[#This Row],[従事時間
(A)]]&lt;&gt;0,
          直接人件費[[#This Row],[時間単価
(B)]]&lt;&gt;"")),
   "",
   "←全ての項目を入力してください")</f>
        <v/>
      </c>
    </row>
    <row r="19" spans="1:39" ht="30" customHeight="1" x14ac:dyDescent="0.2">
      <c r="A19" s="70"/>
      <c r="B19" s="71"/>
      <c r="C19" s="71"/>
      <c r="D19" s="71"/>
      <c r="E19" s="78"/>
      <c r="F19" s="79" t="s">
        <v>55</v>
      </c>
      <c r="G19" s="598">
        <f>SUBTOTAL(109,直接人件費[助成対象経費
(A)×(B)])</f>
        <v>0</v>
      </c>
      <c r="H19" s="599">
        <f>SUBTOTAL(109,直接人件費[助成事業に
要する経費])</f>
        <v>0</v>
      </c>
      <c r="I19" s="67"/>
    </row>
    <row r="20" spans="1:39" x14ac:dyDescent="0.2">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row>
    <row r="21" spans="1:39" x14ac:dyDescent="0.2">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row>
    <row r="22" spans="1:39" x14ac:dyDescent="0.2">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row>
    <row r="23" spans="1:39" x14ac:dyDescent="0.2">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row>
    <row r="24" spans="1:39" x14ac:dyDescent="0.2">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row>
  </sheetData>
  <sheetProtection sheet="1" formatCells="0" formatRows="0" insertRows="0" deleteRows="0" selectLockedCells="1"/>
  <mergeCells count="1">
    <mergeCell ref="J3:N3"/>
  </mergeCells>
  <phoneticPr fontId="1"/>
  <conditionalFormatting sqref="C4:D18 F4:F18">
    <cfRule type="expression" dxfId="134" priority="2">
      <formula>AND(OR($C4&lt;&gt;"",$D4&lt;&gt;"",$F4&lt;&gt;""),C4="")</formula>
    </cfRule>
  </conditionalFormatting>
  <dataValidations count="4">
    <dataValidation allowBlank="1" showErrorMessage="1" sqref="D4:D18"/>
    <dataValidation allowBlank="1" showInputMessage="1" showErrorMessage="1" prompt="前ページの「(5) 直接人件費　【従事時間見積表】」から自動転記されます。" sqref="B4:B18 E4:E18"/>
    <dataValidation allowBlank="1" showInputMessage="1" showErrorMessage="1" prompt="自動計算されます。" sqref="G4:H18"/>
    <dataValidation type="list" imeMode="disabled" allowBlank="1" showInputMessage="1" showErrorMessage="1" prompt="募集要項P.19「人件費単価一覧表」を参照してください。_x000a_単価の上限額は5,170円です。" sqref="F4:F18">
      <formula1>"1050,1110,1180,1250,1330,1420,1500,1580,1670,1830,2000,2170,2330,2500,2670,2840,3000,3170,3420,3670,3920,4170,4420,4670,4920,5170"</formula1>
    </dataValidation>
  </dataValidations>
  <pageMargins left="0.59055118110236227" right="0.19685039370078741" top="0.39370078740157483" bottom="0.39370078740157483" header="0.19685039370078741" footer="0.19685039370078741"/>
  <pageSetup paperSize="9" orientation="portrait" r:id="rId1"/>
  <headerFooter>
    <oddFooter>&amp;C&amp;10&amp;A</oddFooter>
  </headerFooter>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S27"/>
  <sheetViews>
    <sheetView showGridLines="0" view="pageBreakPreview" topLeftCell="A6" zoomScale="98" zoomScaleNormal="100" zoomScaleSheetLayoutView="98" workbookViewId="0">
      <selection activeCell="E6" sqref="E6:G6"/>
    </sheetView>
  </sheetViews>
  <sheetFormatPr defaultColWidth="2.08984375" defaultRowHeight="13" x14ac:dyDescent="0.2"/>
  <cols>
    <col min="1" max="1" width="6.08984375" style="6" customWidth="1"/>
    <col min="2" max="2" width="13.90625" style="99" customWidth="1"/>
    <col min="3" max="3" width="9.7265625" style="99" customWidth="1"/>
    <col min="4" max="4" width="13.453125" style="99" customWidth="1"/>
    <col min="5" max="5" width="5" style="16" customWidth="1"/>
    <col min="6" max="6" width="4.36328125" style="6" customWidth="1"/>
    <col min="7" max="7" width="9.08984375" style="6" customWidth="1"/>
    <col min="8" max="8" width="11.453125" style="6" customWidth="1"/>
    <col min="9" max="9" width="9.6328125" style="6" customWidth="1"/>
    <col min="10" max="10" width="13.453125" style="99" customWidth="1"/>
    <col min="11" max="11" width="2.453125" style="10" customWidth="1"/>
    <col min="12" max="12" width="11.26953125" style="5" customWidth="1"/>
    <col min="13" max="13" width="9.453125" style="5" customWidth="1"/>
    <col min="14" max="14" width="6.26953125" style="5" customWidth="1"/>
    <col min="15" max="54" width="2.08984375" style="5" customWidth="1"/>
    <col min="55" max="55" width="3" style="5" customWidth="1"/>
    <col min="56" max="213" width="2.08984375" style="5" customWidth="1"/>
    <col min="214" max="16384" width="2.08984375" style="5"/>
  </cols>
  <sheetData>
    <row r="1" spans="1:26" s="126" customFormat="1" ht="15" customHeight="1" x14ac:dyDescent="0.2">
      <c r="A1" s="115"/>
      <c r="B1" s="124"/>
      <c r="C1" s="124"/>
      <c r="D1" s="124"/>
      <c r="E1" s="124"/>
      <c r="F1" s="124"/>
      <c r="G1" s="124"/>
      <c r="H1" s="124"/>
      <c r="I1" s="124"/>
      <c r="J1" s="23" t="s">
        <v>581</v>
      </c>
      <c r="K1" s="122"/>
      <c r="L1" s="125"/>
      <c r="M1" s="152"/>
      <c r="N1" s="152"/>
      <c r="O1" s="125"/>
      <c r="P1" s="125"/>
      <c r="Q1" s="125"/>
      <c r="R1" s="125"/>
      <c r="S1" s="125"/>
      <c r="T1" s="34"/>
      <c r="U1" s="35"/>
      <c r="V1" s="34"/>
      <c r="W1" s="34"/>
      <c r="X1" s="34"/>
      <c r="Y1" s="34"/>
      <c r="Z1" s="34"/>
    </row>
    <row r="2" spans="1:26" s="126" customFormat="1" ht="15" customHeight="1" x14ac:dyDescent="0.2">
      <c r="A2" s="115" t="s">
        <v>384</v>
      </c>
      <c r="B2" s="124"/>
      <c r="C2" s="124"/>
      <c r="D2" s="124"/>
      <c r="E2" s="124"/>
      <c r="F2" s="124"/>
      <c r="G2" s="124"/>
      <c r="H2" s="124"/>
      <c r="I2" s="124"/>
      <c r="J2" s="124"/>
      <c r="K2" s="122"/>
      <c r="L2" s="125"/>
      <c r="M2" s="125"/>
      <c r="N2" s="125"/>
      <c r="O2" s="125"/>
      <c r="P2" s="125"/>
      <c r="Q2" s="125"/>
      <c r="R2" s="125"/>
      <c r="S2" s="125"/>
      <c r="T2" s="127"/>
      <c r="U2" s="127"/>
      <c r="V2" s="127"/>
      <c r="W2" s="127"/>
      <c r="X2" s="127"/>
      <c r="Y2" s="127"/>
      <c r="Z2" s="127"/>
    </row>
    <row r="3" spans="1:26" s="126" customFormat="1" ht="15" customHeight="1" x14ac:dyDescent="0.2">
      <c r="A3" s="115"/>
      <c r="B3" s="124"/>
      <c r="C3" s="124"/>
      <c r="D3" s="124"/>
      <c r="E3" s="124"/>
      <c r="F3" s="124"/>
      <c r="G3" s="124"/>
      <c r="H3" s="124"/>
      <c r="I3" s="124"/>
      <c r="J3" s="124"/>
      <c r="K3" s="122"/>
      <c r="L3" s="125"/>
      <c r="M3" s="125"/>
      <c r="N3" s="125"/>
      <c r="O3" s="125"/>
      <c r="P3" s="125"/>
      <c r="Q3" s="125"/>
      <c r="R3" s="125"/>
      <c r="S3" s="125"/>
      <c r="T3" s="127"/>
      <c r="U3" s="127"/>
      <c r="V3" s="127"/>
      <c r="W3" s="127"/>
      <c r="X3" s="127"/>
      <c r="Y3" s="127"/>
      <c r="Z3" s="127"/>
    </row>
    <row r="4" spans="1:26" s="126" customFormat="1" ht="15" customHeight="1" x14ac:dyDescent="0.2">
      <c r="A4" s="124" t="s">
        <v>626</v>
      </c>
      <c r="B4" s="124"/>
      <c r="C4" s="124"/>
      <c r="D4" s="124"/>
      <c r="E4" s="124"/>
      <c r="F4" s="124"/>
      <c r="G4" s="124"/>
      <c r="H4" s="124"/>
      <c r="I4" s="124"/>
      <c r="J4" s="124"/>
      <c r="K4" s="122"/>
      <c r="L4" s="125"/>
      <c r="M4" s="125"/>
      <c r="N4" s="125"/>
      <c r="O4" s="125"/>
      <c r="P4" s="125"/>
      <c r="Q4" s="125"/>
      <c r="R4" s="125"/>
      <c r="S4" s="125"/>
      <c r="T4" s="127"/>
      <c r="U4" s="127"/>
      <c r="V4" s="127"/>
      <c r="W4" s="127"/>
      <c r="X4" s="127"/>
      <c r="Y4" s="127"/>
      <c r="Z4" s="127"/>
    </row>
    <row r="5" spans="1:26" s="126" customFormat="1" ht="35.15" customHeight="1" x14ac:dyDescent="0.2">
      <c r="A5" s="512" t="s">
        <v>621</v>
      </c>
      <c r="B5" s="1485" t="s">
        <v>627</v>
      </c>
      <c r="C5" s="1486"/>
      <c r="D5" s="512" t="s">
        <v>622</v>
      </c>
      <c r="E5" s="1487" t="s">
        <v>623</v>
      </c>
      <c r="F5" s="1488"/>
      <c r="G5" s="1486"/>
      <c r="H5" s="1487" t="s">
        <v>624</v>
      </c>
      <c r="I5" s="1488"/>
      <c r="J5" s="1486"/>
      <c r="K5" s="122"/>
      <c r="L5" s="125"/>
      <c r="M5" s="125"/>
      <c r="N5" s="125"/>
      <c r="O5" s="125"/>
      <c r="P5" s="125"/>
      <c r="Q5" s="125"/>
      <c r="R5" s="125"/>
      <c r="S5" s="125"/>
      <c r="T5" s="127"/>
      <c r="U5" s="127"/>
      <c r="V5" s="127"/>
      <c r="W5" s="127"/>
      <c r="X5" s="127"/>
      <c r="Y5" s="127"/>
      <c r="Z5" s="127"/>
    </row>
    <row r="6" spans="1:26" s="126" customFormat="1" ht="35.15" customHeight="1" x14ac:dyDescent="0.2">
      <c r="A6" s="509" t="s">
        <v>625</v>
      </c>
      <c r="B6" s="1489"/>
      <c r="C6" s="1490"/>
      <c r="D6" s="600"/>
      <c r="E6" s="1491"/>
      <c r="F6" s="1492"/>
      <c r="G6" s="1493"/>
      <c r="H6" s="1489"/>
      <c r="I6" s="1494"/>
      <c r="J6" s="1490"/>
      <c r="K6" s="601" t="str">
        <f>IF(OR(AND($B6="",$D6="",$E6="",$H6=""),AND($B6&lt;&gt;"",$D6&lt;&gt;"",$E6&lt;&gt;"",$H6&lt;&gt;"")),"","←全ての項目を入力してください。")</f>
        <v/>
      </c>
      <c r="L6" s="125"/>
      <c r="M6" s="125"/>
      <c r="N6" s="125"/>
      <c r="O6" s="125"/>
      <c r="P6" s="125"/>
      <c r="Q6" s="125"/>
      <c r="R6" s="125"/>
      <c r="S6" s="125"/>
      <c r="T6" s="127"/>
      <c r="U6" s="127"/>
      <c r="V6" s="127"/>
      <c r="W6" s="127"/>
      <c r="X6" s="127"/>
      <c r="Y6" s="127"/>
      <c r="Z6" s="127"/>
    </row>
    <row r="7" spans="1:26" s="126" customFormat="1" ht="35.15" customHeight="1" x14ac:dyDescent="0.2">
      <c r="A7" s="512">
        <v>2</v>
      </c>
      <c r="B7" s="1489"/>
      <c r="C7" s="1490"/>
      <c r="D7" s="600"/>
      <c r="E7" s="1491"/>
      <c r="F7" s="1492"/>
      <c r="G7" s="1493"/>
      <c r="H7" s="1489"/>
      <c r="I7" s="1494"/>
      <c r="J7" s="1490"/>
      <c r="K7" s="601" t="str">
        <f>IF(OR(AND($B7="",$D7="",$E7="",$H7=""),AND($B7&lt;&gt;"",$D7&lt;&gt;"",$E7&lt;&gt;"",$H7&lt;&gt;"")),"","←全ての項目を入力してください。")</f>
        <v/>
      </c>
      <c r="L7" s="125"/>
      <c r="M7" s="125"/>
      <c r="N7" s="125"/>
      <c r="O7" s="125"/>
      <c r="P7" s="125"/>
      <c r="Q7" s="125"/>
      <c r="R7" s="125"/>
      <c r="S7" s="125"/>
      <c r="T7" s="127"/>
      <c r="U7" s="127"/>
      <c r="V7" s="127"/>
      <c r="W7" s="127"/>
      <c r="X7" s="127"/>
      <c r="Y7" s="127"/>
      <c r="Z7" s="127"/>
    </row>
    <row r="8" spans="1:26" s="126" customFormat="1" ht="35.15" customHeight="1" x14ac:dyDescent="0.2">
      <c r="A8" s="512">
        <v>3</v>
      </c>
      <c r="B8" s="1489"/>
      <c r="C8" s="1490"/>
      <c r="D8" s="600"/>
      <c r="E8" s="1491"/>
      <c r="F8" s="1492"/>
      <c r="G8" s="1493"/>
      <c r="H8" s="1489"/>
      <c r="I8" s="1494"/>
      <c r="J8" s="1490"/>
      <c r="K8" s="601" t="str">
        <f>IF(OR(AND($B8="",$D8="",$E8="",$H8=""),AND($B8&lt;&gt;"",$D8&lt;&gt;"",$E8&lt;&gt;"",$H8&lt;&gt;"")),"","←全ての項目を入力してください。")</f>
        <v/>
      </c>
      <c r="L8" s="125"/>
      <c r="M8" s="125"/>
      <c r="N8" s="125"/>
      <c r="O8" s="125"/>
      <c r="P8" s="125"/>
      <c r="Q8" s="125"/>
      <c r="R8" s="125"/>
      <c r="S8" s="125"/>
      <c r="T8" s="127"/>
      <c r="U8" s="127"/>
      <c r="V8" s="127"/>
      <c r="W8" s="127"/>
      <c r="X8" s="127"/>
      <c r="Y8" s="127"/>
      <c r="Z8" s="127"/>
    </row>
    <row r="9" spans="1:26" s="126" customFormat="1" ht="35.15" customHeight="1" x14ac:dyDescent="0.2">
      <c r="A9" s="512">
        <v>4</v>
      </c>
      <c r="B9" s="1489"/>
      <c r="C9" s="1490"/>
      <c r="D9" s="600"/>
      <c r="E9" s="1491"/>
      <c r="F9" s="1492"/>
      <c r="G9" s="1493"/>
      <c r="H9" s="1489"/>
      <c r="I9" s="1494"/>
      <c r="J9" s="1490"/>
      <c r="K9" s="601" t="str">
        <f>IF(OR(AND($B9="",$D9="",$E9="",$H9=""),AND($B9&lt;&gt;"",$D9&lt;&gt;"",$E9&lt;&gt;"",$H9&lt;&gt;"")),"","←全ての項目を入力してください。")</f>
        <v/>
      </c>
      <c r="L9" s="125"/>
      <c r="M9" s="125"/>
      <c r="N9" s="125"/>
      <c r="O9" s="125"/>
      <c r="P9" s="125"/>
      <c r="Q9" s="125"/>
      <c r="R9" s="125"/>
      <c r="S9" s="125"/>
      <c r="T9" s="127"/>
      <c r="U9" s="127"/>
      <c r="V9" s="127"/>
      <c r="W9" s="127"/>
      <c r="X9" s="127"/>
      <c r="Y9" s="127"/>
      <c r="Z9" s="127"/>
    </row>
    <row r="10" spans="1:26" s="126" customFormat="1" ht="35.15" customHeight="1" x14ac:dyDescent="0.2">
      <c r="A10" s="512">
        <v>5</v>
      </c>
      <c r="B10" s="1489"/>
      <c r="C10" s="1490"/>
      <c r="D10" s="600"/>
      <c r="E10" s="1491"/>
      <c r="F10" s="1492"/>
      <c r="G10" s="1493"/>
      <c r="H10" s="1489"/>
      <c r="I10" s="1494"/>
      <c r="J10" s="1490"/>
      <c r="K10" s="601" t="str">
        <f>IF(OR(AND($B10="",$D10="",$E10="",$H10=""),AND($B10&lt;&gt;"",$D10&lt;&gt;"",$E10&lt;&gt;"",$H10&lt;&gt;"")),"","←全ての項目を入力してください。")</f>
        <v/>
      </c>
      <c r="L10" s="125"/>
      <c r="M10" s="125"/>
      <c r="N10" s="125"/>
      <c r="O10" s="125"/>
      <c r="P10" s="125"/>
      <c r="Q10" s="125"/>
      <c r="R10" s="125"/>
      <c r="S10" s="125"/>
      <c r="T10" s="127"/>
      <c r="U10" s="127"/>
      <c r="V10" s="127"/>
      <c r="W10" s="127"/>
      <c r="X10" s="127"/>
      <c r="Y10" s="127"/>
      <c r="Z10" s="127"/>
    </row>
    <row r="11" spans="1:26" s="126" customFormat="1" ht="15" customHeight="1" x14ac:dyDescent="0.2">
      <c r="A11" s="115"/>
      <c r="B11" s="124"/>
      <c r="C11" s="124"/>
      <c r="D11" s="124"/>
      <c r="E11" s="124"/>
      <c r="F11" s="124"/>
      <c r="G11" s="124"/>
      <c r="H11" s="124"/>
      <c r="I11" s="124"/>
      <c r="J11" s="124"/>
      <c r="K11" s="122"/>
      <c r="L11" s="125"/>
      <c r="M11" s="125"/>
      <c r="N11" s="125"/>
      <c r="O11" s="125"/>
      <c r="P11" s="125"/>
      <c r="Q11" s="125"/>
      <c r="R11" s="125"/>
      <c r="S11" s="125"/>
      <c r="T11" s="127"/>
      <c r="U11" s="127"/>
      <c r="V11" s="127"/>
      <c r="W11" s="127"/>
      <c r="X11" s="127"/>
      <c r="Y11" s="127"/>
      <c r="Z11" s="127"/>
    </row>
    <row r="12" spans="1:26" s="126" customFormat="1" ht="15" customHeight="1" x14ac:dyDescent="0.2">
      <c r="A12" s="17" t="s">
        <v>563</v>
      </c>
      <c r="B12" s="124"/>
      <c r="C12" s="124"/>
      <c r="D12" s="124"/>
      <c r="E12" s="124"/>
      <c r="F12" s="124"/>
      <c r="G12" s="124"/>
      <c r="H12" s="124"/>
      <c r="I12" s="124"/>
      <c r="J12" s="124"/>
      <c r="K12" s="122"/>
      <c r="L12" s="125"/>
      <c r="M12" s="153"/>
      <c r="N12" s="153"/>
      <c r="O12" s="125"/>
      <c r="P12" s="125"/>
      <c r="Q12" s="125"/>
      <c r="R12" s="125"/>
      <c r="S12" s="125"/>
      <c r="T12" s="127"/>
      <c r="U12" s="127"/>
      <c r="V12" s="127"/>
      <c r="W12" s="127"/>
      <c r="X12" s="127"/>
      <c r="Y12" s="127"/>
      <c r="Z12" s="127"/>
    </row>
    <row r="13" spans="1:26" ht="15" customHeight="1" x14ac:dyDescent="0.2">
      <c r="A13" s="37" t="s">
        <v>564</v>
      </c>
      <c r="B13" s="33"/>
      <c r="C13" s="33"/>
      <c r="D13" s="33"/>
      <c r="E13" s="33"/>
      <c r="F13" s="33"/>
      <c r="G13" s="33"/>
      <c r="H13" s="33"/>
      <c r="I13" s="33"/>
      <c r="J13" s="33"/>
      <c r="L13" s="36"/>
      <c r="M13" s="36"/>
      <c r="N13" s="36"/>
      <c r="O13" s="36"/>
      <c r="P13" s="36"/>
      <c r="Q13" s="36"/>
      <c r="R13" s="36"/>
      <c r="S13" s="36"/>
      <c r="T13" s="36"/>
      <c r="U13" s="36"/>
      <c r="V13" s="36"/>
      <c r="W13" s="36"/>
      <c r="X13" s="36"/>
      <c r="Y13" s="36"/>
      <c r="Z13" s="36"/>
    </row>
    <row r="14" spans="1:26" ht="15" customHeight="1" x14ac:dyDescent="0.2">
      <c r="A14" s="37" t="s">
        <v>565</v>
      </c>
      <c r="B14" s="33"/>
      <c r="C14" s="33"/>
      <c r="D14" s="33"/>
      <c r="E14" s="33"/>
      <c r="F14" s="33"/>
      <c r="G14" s="33"/>
      <c r="H14" s="33"/>
      <c r="I14" s="33"/>
      <c r="J14" s="33"/>
      <c r="L14" s="36"/>
      <c r="M14" s="36"/>
      <c r="N14" s="36"/>
      <c r="O14" s="36"/>
      <c r="P14" s="36"/>
      <c r="Q14" s="36"/>
      <c r="R14" s="36"/>
      <c r="S14" s="36"/>
      <c r="T14" s="36"/>
      <c r="U14" s="36"/>
      <c r="V14" s="36"/>
      <c r="W14" s="36"/>
      <c r="X14" s="36"/>
      <c r="Y14" s="36"/>
      <c r="Z14" s="36"/>
    </row>
    <row r="15" spans="1:26" ht="15" customHeight="1" x14ac:dyDescent="0.2">
      <c r="A15" s="37" t="s">
        <v>535</v>
      </c>
      <c r="B15" s="18"/>
      <c r="C15" s="38"/>
      <c r="D15" s="38"/>
      <c r="E15" s="39"/>
      <c r="F15" s="38"/>
      <c r="G15" s="38"/>
      <c r="H15" s="38"/>
      <c r="I15" s="38"/>
      <c r="J15" s="11" t="s">
        <v>25</v>
      </c>
    </row>
    <row r="16" spans="1:26" ht="45" customHeight="1" x14ac:dyDescent="0.2">
      <c r="A16" s="28" t="s">
        <v>189</v>
      </c>
      <c r="B16" s="29" t="s">
        <v>26</v>
      </c>
      <c r="C16" s="29" t="s">
        <v>27</v>
      </c>
      <c r="D16" s="29" t="s">
        <v>46</v>
      </c>
      <c r="E16" s="29" t="s">
        <v>28</v>
      </c>
      <c r="F16" s="30" t="s">
        <v>63</v>
      </c>
      <c r="G16" s="29" t="s">
        <v>270</v>
      </c>
      <c r="H16" s="123" t="s">
        <v>285</v>
      </c>
      <c r="I16" s="123" t="s">
        <v>29</v>
      </c>
      <c r="J16" s="31" t="s">
        <v>274</v>
      </c>
      <c r="K16" s="26" t="s">
        <v>239</v>
      </c>
      <c r="L16" s="7"/>
    </row>
    <row r="17" spans="1:45" ht="41.25" customHeight="1" x14ac:dyDescent="0.2">
      <c r="A17" s="603">
        <f t="shared" ref="A17:A26" si="0">ROW()-16</f>
        <v>1</v>
      </c>
      <c r="B17" s="54"/>
      <c r="C17" s="54"/>
      <c r="D17" s="54"/>
      <c r="E17" s="32"/>
      <c r="F17" s="8"/>
      <c r="G17" s="84"/>
      <c r="H17" s="597">
        <f>原材料・副資材費14[[#This Row],[数量
(A)]]*原材料・副資材費14[[#This Row],[単価
（税抜）
(B)]]</f>
        <v>0</v>
      </c>
      <c r="I17" s="597">
        <f>ROUNDDOWN(原材料・副資材費14[[#This Row],[助成対象経費
（税抜）
(A)×(B)]]*1.1,0)</f>
        <v>0</v>
      </c>
      <c r="J17" s="85"/>
      <c r="K17" s="604" t="str">
        <f t="shared" ref="K17:K26" si="1">IF(OR(AND($B17="",$C17="",$D17="",$E17="",$F17="",$G17="",$J17=""),AND($B17&lt;&gt;"",$C17&lt;&gt;"",$D17&lt;&gt;"",$E17&lt;&gt;"",$F17&lt;&gt;"",$G17&lt;&gt;"",$J17&lt;&gt;"")),"","←全ての項目を入力してください。")</f>
        <v/>
      </c>
      <c r="L17" s="154"/>
      <c r="M17" s="36"/>
      <c r="N17" s="36"/>
      <c r="O17" s="36"/>
      <c r="P17" s="36"/>
      <c r="Q17" s="36"/>
      <c r="R17" s="36"/>
      <c r="S17" s="36"/>
    </row>
    <row r="18" spans="1:45" ht="41.25" customHeight="1" x14ac:dyDescent="0.2">
      <c r="A18" s="603">
        <f t="shared" si="0"/>
        <v>2</v>
      </c>
      <c r="B18" s="54"/>
      <c r="C18" s="54"/>
      <c r="D18" s="54"/>
      <c r="E18" s="32"/>
      <c r="F18" s="8"/>
      <c r="G18" s="84"/>
      <c r="H18" s="597">
        <f>原材料・副資材費14[[#This Row],[数量
(A)]]*原材料・副資材費14[[#This Row],[単価
（税抜）
(B)]]</f>
        <v>0</v>
      </c>
      <c r="I18" s="597">
        <f>ROUNDDOWN(原材料・副資材費14[[#This Row],[助成対象経費
（税抜）
(A)×(B)]]*1.1,0)</f>
        <v>0</v>
      </c>
      <c r="J18" s="85"/>
      <c r="K18" s="604" t="str">
        <f t="shared" si="1"/>
        <v/>
      </c>
      <c r="L18" s="36"/>
      <c r="M18" s="36"/>
      <c r="N18" s="36"/>
      <c r="O18" s="36"/>
      <c r="P18" s="36"/>
      <c r="Q18" s="36"/>
      <c r="R18" s="36"/>
      <c r="S18" s="36"/>
    </row>
    <row r="19" spans="1:45" ht="41.25" customHeight="1" x14ac:dyDescent="0.2">
      <c r="A19" s="603">
        <f t="shared" si="0"/>
        <v>3</v>
      </c>
      <c r="B19" s="54"/>
      <c r="C19" s="54"/>
      <c r="D19" s="54"/>
      <c r="E19" s="32"/>
      <c r="F19" s="8"/>
      <c r="G19" s="84"/>
      <c r="H19" s="597">
        <f>原材料・副資材費14[[#This Row],[数量
(A)]]*原材料・副資材費14[[#This Row],[単価
（税抜）
(B)]]</f>
        <v>0</v>
      </c>
      <c r="I19" s="597">
        <f>ROUNDDOWN(原材料・副資材費14[[#This Row],[助成対象経費
（税抜）
(A)×(B)]]*1.1,0)</f>
        <v>0</v>
      </c>
      <c r="J19" s="85"/>
      <c r="K19" s="604" t="str">
        <f t="shared" si="1"/>
        <v/>
      </c>
      <c r="L19" s="154"/>
      <c r="M19" s="36"/>
      <c r="N19" s="36"/>
      <c r="O19" s="36"/>
      <c r="P19" s="36"/>
      <c r="Q19" s="36"/>
      <c r="R19" s="36"/>
      <c r="S19" s="36"/>
    </row>
    <row r="20" spans="1:45" ht="41.25" customHeight="1" x14ac:dyDescent="0.2">
      <c r="A20" s="603">
        <f t="shared" si="0"/>
        <v>4</v>
      </c>
      <c r="B20" s="54"/>
      <c r="C20" s="54"/>
      <c r="D20" s="54"/>
      <c r="E20" s="32"/>
      <c r="F20" s="8"/>
      <c r="G20" s="84"/>
      <c r="H20" s="597">
        <f>原材料・副資材費14[[#This Row],[数量
(A)]]*原材料・副資材費14[[#This Row],[単価
（税抜）
(B)]]</f>
        <v>0</v>
      </c>
      <c r="I20" s="597">
        <f>ROUNDDOWN(原材料・副資材費14[[#This Row],[助成対象経費
（税抜）
(A)×(B)]]*1.1,0)</f>
        <v>0</v>
      </c>
      <c r="J20" s="85"/>
      <c r="K20" s="604" t="str">
        <f t="shared" si="1"/>
        <v/>
      </c>
      <c r="L20" s="155"/>
      <c r="M20" s="155"/>
      <c r="N20" s="36"/>
      <c r="O20" s="36"/>
      <c r="P20" s="36"/>
      <c r="Q20" s="36"/>
      <c r="R20" s="36"/>
      <c r="S20" s="36"/>
    </row>
    <row r="21" spans="1:45" ht="41.25" customHeight="1" x14ac:dyDescent="0.2">
      <c r="A21" s="603">
        <f t="shared" si="0"/>
        <v>5</v>
      </c>
      <c r="B21" s="54"/>
      <c r="C21" s="54"/>
      <c r="D21" s="54"/>
      <c r="E21" s="32"/>
      <c r="F21" s="8"/>
      <c r="G21" s="84"/>
      <c r="H21" s="597">
        <f>原材料・副資材費14[[#This Row],[数量
(A)]]*原材料・副資材費14[[#This Row],[単価
（税抜）
(B)]]</f>
        <v>0</v>
      </c>
      <c r="I21" s="597">
        <f>ROUNDDOWN(原材料・副資材費14[[#This Row],[助成対象経費
（税抜）
(A)×(B)]]*1.1,0)</f>
        <v>0</v>
      </c>
      <c r="J21" s="85"/>
      <c r="K21" s="604" t="str">
        <f t="shared" si="1"/>
        <v/>
      </c>
      <c r="L21" s="155"/>
      <c r="M21" s="155"/>
      <c r="N21" s="36"/>
      <c r="O21" s="36"/>
      <c r="P21" s="36"/>
      <c r="Q21" s="36"/>
      <c r="R21" s="36"/>
      <c r="S21" s="36"/>
    </row>
    <row r="22" spans="1:45" ht="41.25" customHeight="1" x14ac:dyDescent="0.2">
      <c r="A22" s="603">
        <f t="shared" si="0"/>
        <v>6</v>
      </c>
      <c r="B22" s="54"/>
      <c r="C22" s="54"/>
      <c r="D22" s="54"/>
      <c r="E22" s="32"/>
      <c r="F22" s="8"/>
      <c r="G22" s="84"/>
      <c r="H22" s="597">
        <f>原材料・副資材費14[[#This Row],[数量
(A)]]*原材料・副資材費14[[#This Row],[単価
（税抜）
(B)]]</f>
        <v>0</v>
      </c>
      <c r="I22" s="597">
        <f>ROUNDDOWN(原材料・副資材費14[[#This Row],[助成対象経費
（税抜）
(A)×(B)]]*1.1,0)</f>
        <v>0</v>
      </c>
      <c r="J22" s="85"/>
      <c r="K22" s="604" t="str">
        <f t="shared" si="1"/>
        <v/>
      </c>
      <c r="L22" s="36"/>
      <c r="M22" s="36"/>
      <c r="N22" s="36"/>
      <c r="O22" s="36"/>
      <c r="P22" s="36"/>
      <c r="Q22" s="36"/>
      <c r="R22" s="36"/>
      <c r="S22" s="36"/>
    </row>
    <row r="23" spans="1:45" ht="41.25" customHeight="1" x14ac:dyDescent="0.2">
      <c r="A23" s="603">
        <f t="shared" si="0"/>
        <v>7</v>
      </c>
      <c r="B23" s="54"/>
      <c r="C23" s="54"/>
      <c r="D23" s="54"/>
      <c r="E23" s="32"/>
      <c r="F23" s="8"/>
      <c r="G23" s="84"/>
      <c r="H23" s="597">
        <f>原材料・副資材費14[[#This Row],[数量
(A)]]*原材料・副資材費14[[#This Row],[単価
（税抜）
(B)]]</f>
        <v>0</v>
      </c>
      <c r="I23" s="597">
        <f>ROUNDDOWN(原材料・副資材費14[[#This Row],[助成対象経費
（税抜）
(A)×(B)]]*1.1,0)</f>
        <v>0</v>
      </c>
      <c r="J23" s="85"/>
      <c r="K23" s="604" t="str">
        <f t="shared" si="1"/>
        <v/>
      </c>
      <c r="L23" s="36"/>
      <c r="M23" s="36"/>
      <c r="N23" s="36"/>
      <c r="O23" s="36"/>
      <c r="P23" s="36"/>
      <c r="Q23" s="36"/>
      <c r="R23" s="36"/>
      <c r="S23" s="36"/>
    </row>
    <row r="24" spans="1:45" ht="41.25" customHeight="1" x14ac:dyDescent="0.2">
      <c r="A24" s="603">
        <f t="shared" si="0"/>
        <v>8</v>
      </c>
      <c r="B24" s="54"/>
      <c r="C24" s="54"/>
      <c r="D24" s="54"/>
      <c r="E24" s="32"/>
      <c r="F24" s="8"/>
      <c r="G24" s="84"/>
      <c r="H24" s="597">
        <f>原材料・副資材費14[[#This Row],[数量
(A)]]*原材料・副資材費14[[#This Row],[単価
（税抜）
(B)]]</f>
        <v>0</v>
      </c>
      <c r="I24" s="597">
        <f>ROUNDDOWN(原材料・副資材費14[[#This Row],[助成対象経費
（税抜）
(A)×(B)]]*1.1,0)</f>
        <v>0</v>
      </c>
      <c r="J24" s="85"/>
      <c r="K24" s="604" t="str">
        <f t="shared" si="1"/>
        <v/>
      </c>
    </row>
    <row r="25" spans="1:45" ht="41.25" customHeight="1" x14ac:dyDescent="0.2">
      <c r="A25" s="603">
        <f t="shared" si="0"/>
        <v>9</v>
      </c>
      <c r="B25" s="54"/>
      <c r="C25" s="54"/>
      <c r="D25" s="54"/>
      <c r="E25" s="32"/>
      <c r="F25" s="8"/>
      <c r="G25" s="84"/>
      <c r="H25" s="597">
        <f>原材料・副資材費14[[#This Row],[数量
(A)]]*原材料・副資材費14[[#This Row],[単価
（税抜）
(B)]]</f>
        <v>0</v>
      </c>
      <c r="I25" s="597">
        <f>ROUNDDOWN(原材料・副資材費14[[#This Row],[助成対象経費
（税抜）
(A)×(B)]]*1.1,0)</f>
        <v>0</v>
      </c>
      <c r="J25" s="85"/>
      <c r="K25" s="604" t="str">
        <f t="shared" si="1"/>
        <v/>
      </c>
    </row>
    <row r="26" spans="1:45" ht="41.25" customHeight="1" x14ac:dyDescent="0.2">
      <c r="A26" s="603">
        <f t="shared" si="0"/>
        <v>10</v>
      </c>
      <c r="B26" s="54"/>
      <c r="C26" s="54"/>
      <c r="D26" s="54"/>
      <c r="E26" s="32"/>
      <c r="F26" s="8"/>
      <c r="G26" s="84"/>
      <c r="H26" s="597">
        <f>原材料・副資材費14[[#This Row],[数量
(A)]]*原材料・副資材費14[[#This Row],[単価
（税抜）
(B)]]</f>
        <v>0</v>
      </c>
      <c r="I26" s="597">
        <f>ROUNDDOWN(原材料・副資材費14[[#This Row],[助成対象経費
（税抜）
(A)×(B)]]*1.1,0)</f>
        <v>0</v>
      </c>
      <c r="J26" s="85"/>
      <c r="K26" s="604" t="str">
        <f t="shared" si="1"/>
        <v/>
      </c>
      <c r="L26" s="156"/>
      <c r="M26" s="156"/>
    </row>
    <row r="27" spans="1:45" ht="30" customHeight="1" x14ac:dyDescent="0.2">
      <c r="A27" s="160"/>
      <c r="B27" s="161"/>
      <c r="C27" s="161"/>
      <c r="D27" s="161"/>
      <c r="E27" s="162"/>
      <c r="F27" s="163"/>
      <c r="G27" s="164" t="s">
        <v>161</v>
      </c>
      <c r="H27" s="602">
        <f>SUBTOTAL(109,原材料・副資材費14[助成対象経費
（税抜）
(A)×(B)])</f>
        <v>0</v>
      </c>
      <c r="I27" s="602">
        <f>SUBTOTAL(109,原材料・副資材費14[助成事業に
要する経費
（税込）])</f>
        <v>0</v>
      </c>
      <c r="J27" s="166"/>
      <c r="K27" s="27"/>
      <c r="M27" s="15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row>
  </sheetData>
  <sheetProtection sheet="1" formatCells="0" formatRows="0" insertRows="0" deleteRows="0" selectLockedCells="1"/>
  <mergeCells count="18">
    <mergeCell ref="B10:C10"/>
    <mergeCell ref="E10:G10"/>
    <mergeCell ref="H10:J10"/>
    <mergeCell ref="B9:C9"/>
    <mergeCell ref="E9:G9"/>
    <mergeCell ref="H9:J9"/>
    <mergeCell ref="B7:C7"/>
    <mergeCell ref="E7:G7"/>
    <mergeCell ref="H7:J7"/>
    <mergeCell ref="B8:C8"/>
    <mergeCell ref="E8:G8"/>
    <mergeCell ref="H8:J8"/>
    <mergeCell ref="B5:C5"/>
    <mergeCell ref="E5:G5"/>
    <mergeCell ref="H5:J5"/>
    <mergeCell ref="B6:C6"/>
    <mergeCell ref="E6:G6"/>
    <mergeCell ref="H6:J6"/>
  </mergeCells>
  <phoneticPr fontId="1"/>
  <conditionalFormatting sqref="J17:J26 B17:G26">
    <cfRule type="expression" dxfId="112" priority="4">
      <formula>AND(OR($B17&lt;&gt;"",$C17&lt;&gt;"",$D17&lt;&gt;"",$E17&lt;&gt;"",$F17&lt;&gt;"",$G17&lt;&gt;""),B17="")</formula>
    </cfRule>
  </conditionalFormatting>
  <conditionalFormatting sqref="B6:J10">
    <cfRule type="expression" dxfId="111" priority="2">
      <formula>AND(OR($B6&lt;&gt;"",$D6&lt;&gt;"",$E6&lt;&gt;"",$H6&lt;&gt;""),B6="")</formula>
    </cfRule>
  </conditionalFormatting>
  <conditionalFormatting sqref="D6">
    <cfRule type="expression" dxfId="110" priority="1">
      <formula>AND(OR($B6&lt;&gt;"",$C6&lt;&gt;"",$D6&lt;&gt;"",$E6&lt;&gt;"",$F6&lt;&gt;"",$G6&lt;&gt;"",$J6&lt;&gt;""),D6="")</formula>
    </cfRule>
  </conditionalFormatting>
  <dataValidations xWindow="233" yWindow="484" count="11">
    <dataValidation allowBlank="1" showInputMessage="1" showErrorMessage="1" prompt="未定等不明確の場合は、 申請時点の候補先を記入してください。「未定、検討中」等の記入はできません。" sqref="J17:J26"/>
    <dataValidation type="custom" imeMode="disabled" allowBlank="1" showInputMessage="1" showErrorMessage="1" prompt="本助成事業に必要な最小限の数量を記入してください。" sqref="E17:E26">
      <formula1>ISERROR(FIND(CHAR(10),E17))</formula1>
    </dataValidation>
    <dataValidation allowBlank="1" showErrorMessage="1" prompt="_x000a_" sqref="B17:B26"/>
    <dataValidation type="custom" allowBlank="1" showInputMessage="1" showErrorMessage="1" sqref="K17:K26">
      <formula1>ISERROR(FIND(CHAR(10),K17))</formula1>
    </dataValidation>
    <dataValidation imeMode="disabled" allowBlank="1" showInputMessage="1" showErrorMessage="1" sqref="G17:G26"/>
    <dataValidation allowBlank="1" showInputMessage="1" showErrorMessage="1" prompt="大きさ、材質、規格等を記入してください。" sqref="C17:C26"/>
    <dataValidation allowBlank="1" showInputMessage="1" showErrorMessage="1" prompt="（例）_x000a_・○○部に組込_x000a_・試験用_x000a_" sqref="D17:D26"/>
    <dataValidation allowBlank="1" showInputMessage="1" showErrorMessage="1" prompt="自動計算されます。" sqref="H17:I26"/>
    <dataValidation allowBlank="1" showInputMessage="1" showErrorMessage="1" prompt="先導的ユーザーへの導入費用を計上する場合は、必ず想定しているユーザーを記入してください" sqref="B6:C10"/>
    <dataValidation type="date" operator="lessThanOrEqual" allowBlank="1" showInputMessage="1" showErrorMessage="1" prompt="納品予定（年月日）を記入してください。_x000a_（例）R7.1.5" sqref="E10:G10">
      <formula1>45838</formula1>
    </dataValidation>
    <dataValidation type="date" operator="lessThanOrEqual" allowBlank="1" showInputMessage="1" showErrorMessage="1" prompt="納品予定（年月日）を記入してください。_x000a_（例）R7.1.5" sqref="E6:G6 E7:G7 E8:G8 E9:G9">
      <formula1>45838</formula1>
    </dataValidation>
  </dataValidations>
  <pageMargins left="0.59055118110236227" right="0.19685039370078741" top="0.39370078740157483" bottom="0.39370078740157483" header="0.19685039370078741" footer="0.19685039370078741"/>
  <pageSetup paperSize="9" fitToHeight="0" orientation="portrait" r:id="rId1"/>
  <headerFooter>
    <oddFooter>&amp;C&amp;10&amp;A</oddFooter>
  </headerFooter>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V25"/>
  <sheetViews>
    <sheetView showGridLines="0" view="pageBreakPreview" zoomScale="106" zoomScaleNormal="100" zoomScaleSheetLayoutView="106" workbookViewId="0">
      <selection activeCell="E24" sqref="E24"/>
    </sheetView>
  </sheetViews>
  <sheetFormatPr defaultColWidth="2.08984375" defaultRowHeight="15" customHeight="1" x14ac:dyDescent="0.2"/>
  <cols>
    <col min="1" max="1" width="6.90625" style="5" customWidth="1"/>
    <col min="2" max="3" width="14.26953125" style="6" customWidth="1"/>
    <col min="4" max="6" width="5" style="6" customWidth="1"/>
    <col min="7" max="7" width="4.36328125" style="6" customWidth="1"/>
    <col min="8" max="8" width="10.6328125" style="6" customWidth="1"/>
    <col min="9" max="9" width="8" style="6" customWidth="1"/>
    <col min="10" max="10" width="9.6328125" style="6" customWidth="1"/>
    <col min="11" max="11" width="14.26953125" style="6" customWidth="1"/>
    <col min="12" max="12" width="2.453125" style="10" customWidth="1"/>
    <col min="13" max="13" width="9.453125" style="5" customWidth="1"/>
    <col min="14" max="163" width="2.08984375" style="5" customWidth="1"/>
    <col min="164" max="16384" width="2.08984375" style="5"/>
  </cols>
  <sheetData>
    <row r="1" spans="1:22" s="126" customFormat="1" ht="15" customHeight="1" x14ac:dyDescent="0.2">
      <c r="A1" s="115"/>
      <c r="B1" s="124"/>
      <c r="C1" s="124"/>
      <c r="D1" s="124"/>
      <c r="E1" s="124"/>
      <c r="F1" s="124"/>
      <c r="G1" s="124"/>
      <c r="H1" s="124"/>
      <c r="I1" s="124"/>
      <c r="J1" s="185"/>
      <c r="K1" s="23" t="s">
        <v>581</v>
      </c>
      <c r="L1" s="131"/>
    </row>
    <row r="2" spans="1:22" ht="15" customHeight="1" x14ac:dyDescent="0.2">
      <c r="A2" s="17" t="s">
        <v>566</v>
      </c>
      <c r="B2" s="33"/>
      <c r="C2" s="33"/>
      <c r="D2" s="33"/>
      <c r="E2" s="33"/>
      <c r="F2" s="33"/>
      <c r="G2" s="33"/>
      <c r="H2" s="33"/>
      <c r="I2" s="33"/>
      <c r="J2" s="33"/>
      <c r="K2" s="33"/>
    </row>
    <row r="3" spans="1:22" ht="15" customHeight="1" x14ac:dyDescent="0.2">
      <c r="A3" s="19" t="s">
        <v>487</v>
      </c>
      <c r="B3" s="19"/>
      <c r="C3" s="19"/>
      <c r="D3" s="19"/>
      <c r="E3" s="19"/>
      <c r="F3" s="19"/>
      <c r="G3" s="19"/>
      <c r="H3" s="19"/>
      <c r="I3" s="19"/>
      <c r="J3" s="19"/>
      <c r="K3" s="19"/>
    </row>
    <row r="4" spans="1:22" ht="15" customHeight="1" x14ac:dyDescent="0.2">
      <c r="A4" s="19" t="s">
        <v>536</v>
      </c>
      <c r="B4" s="19"/>
      <c r="C4" s="19"/>
      <c r="D4" s="19"/>
      <c r="E4" s="19"/>
      <c r="F4" s="19"/>
      <c r="G4" s="19"/>
      <c r="H4" s="19"/>
      <c r="I4" s="19"/>
      <c r="J4" s="19"/>
      <c r="K4" s="19"/>
    </row>
    <row r="5" spans="1:22" ht="15" customHeight="1" x14ac:dyDescent="0.2">
      <c r="A5" s="445" t="s">
        <v>537</v>
      </c>
      <c r="B5" s="19"/>
      <c r="C5" s="19"/>
      <c r="D5" s="19"/>
      <c r="E5" s="19"/>
      <c r="F5" s="19"/>
      <c r="G5" s="19"/>
      <c r="H5" s="19"/>
      <c r="I5" s="19"/>
      <c r="J5" s="19"/>
      <c r="K5" s="19"/>
    </row>
    <row r="6" spans="1:22" ht="15" customHeight="1" x14ac:dyDescent="0.2">
      <c r="A6" s="446" t="s">
        <v>534</v>
      </c>
      <c r="B6" s="19"/>
      <c r="C6" s="19"/>
      <c r="D6" s="19"/>
      <c r="E6" s="19"/>
      <c r="F6" s="19"/>
      <c r="G6" s="19"/>
      <c r="H6" s="19"/>
      <c r="I6" s="19"/>
      <c r="J6" s="18"/>
      <c r="K6" s="11" t="s">
        <v>25</v>
      </c>
      <c r="L6" s="25"/>
    </row>
    <row r="7" spans="1:22" ht="60" customHeight="1" x14ac:dyDescent="0.2">
      <c r="A7" s="40" t="s">
        <v>189</v>
      </c>
      <c r="B7" s="180" t="s">
        <v>47</v>
      </c>
      <c r="C7" s="180" t="s">
        <v>48</v>
      </c>
      <c r="D7" s="180" t="s">
        <v>272</v>
      </c>
      <c r="E7" s="41" t="s">
        <v>354</v>
      </c>
      <c r="F7" s="41" t="s">
        <v>353</v>
      </c>
      <c r="G7" s="42" t="s">
        <v>64</v>
      </c>
      <c r="H7" s="180" t="s">
        <v>488</v>
      </c>
      <c r="I7" s="180" t="s">
        <v>355</v>
      </c>
      <c r="J7" s="180" t="s">
        <v>45</v>
      </c>
      <c r="K7" s="43" t="s">
        <v>489</v>
      </c>
      <c r="L7" s="81" t="s">
        <v>44</v>
      </c>
    </row>
    <row r="8" spans="1:22" ht="41.25" customHeight="1" x14ac:dyDescent="0.2">
      <c r="A8" s="606">
        <f t="shared" ref="A8:A24" si="0">ROW()-7</f>
        <v>1</v>
      </c>
      <c r="B8" s="54"/>
      <c r="C8" s="54"/>
      <c r="D8" s="44"/>
      <c r="E8" s="83"/>
      <c r="F8" s="62"/>
      <c r="G8" s="8"/>
      <c r="H8" s="62"/>
      <c r="I8" s="597">
        <f>機械装置・工具器具費15[[#This Row],[数量
(A)]]*機械装置・工具器具費15[[#This Row],[ﾘｰｽ･ﾚﾝﾀﾙ料
合計（税抜）
(B)]]</f>
        <v>0</v>
      </c>
      <c r="J8" s="597">
        <f>ROUNDDOWN(機械装置・工具器具費15[[#This Row],[助成対象
経費
（税抜）
(A)×(B）]]*1.1,0)</f>
        <v>0</v>
      </c>
      <c r="K8" s="60"/>
      <c r="L8" s="607" t="str">
        <f>IF(AND(機械装置・工具器具費15[[#This Row],[品　名]]="",機械装置・工具器具費15[[#This Row],[用　途]]="",機械装置・工具器具費15[[#This Row],[調達
方法]]="",機械装置・工具器具費15[[#This Row],[ﾘｰｽ・
ﾚﾝﾀﾙ
月数]]="",機械装置・工具器具費15[[#This Row],[数量
(A)]]="",機械装置・工具器具費15[[#This Row],[単位]]="",機械装置・工具器具費15[[#This Row],[ﾘｰｽ･ﾚﾝﾀﾙ料
合計（税抜）
(B)]]="",機械装置・工具器具費15[[#This Row],[ﾘｰｽ･ﾚﾝﾀﾙ先
事業者名]]=""),
    "",
    IF(AND(機械装置・工具器具費15[[#This Row],[品　名]]&lt;&gt;"",機械装置・工具器具費15[[#This Row],[用　途]]&lt;&gt;"",機械装置・工具器具費15[[#This Row],[調達
方法]]="購入",機械装置・工具器具費15[[#This Row],[ﾘｰｽ・
ﾚﾝﾀﾙ
月数]]="",機械装置・工具器具費15[[#This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途]]&lt;&gt;"",OR(機械装置・工具器具費15[[#This Row],[調達
方法]]="ﾘｰｽ",機械装置・工具器具費15[[#This Row],[調達
方法]]="ﾚﾝﾀﾙ"),機械装置・工具器具費15[[#This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途]]&lt;&gt;"",機械装置・工具器具費15[[#This Row],[調達
方法]]="購入",機械装置・工具器具費15[[#This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"←購入の場合は設置期間を記入しないでください。",
       "←全ての項目を記入してください。"))))</f>
        <v/>
      </c>
    </row>
    <row r="9" spans="1:22" ht="41.25" customHeight="1" x14ac:dyDescent="0.2">
      <c r="A9" s="606">
        <f t="shared" si="0"/>
        <v>2</v>
      </c>
      <c r="B9" s="54"/>
      <c r="C9" s="54"/>
      <c r="D9" s="44"/>
      <c r="E9" s="83"/>
      <c r="F9" s="62"/>
      <c r="G9" s="8"/>
      <c r="H9" s="62"/>
      <c r="I9" s="597">
        <f>機械装置・工具器具費15[[#This Row],[数量
(A)]]*機械装置・工具器具費15[[#This Row],[ﾘｰｽ･ﾚﾝﾀﾙ料
合計（税抜）
(B)]]</f>
        <v>0</v>
      </c>
      <c r="J9" s="597">
        <f>ROUNDDOWN(機械装置・工具器具費15[[#This Row],[助成対象
経費
（税抜）
(A)×(B）]]*1.1,0)</f>
        <v>0</v>
      </c>
      <c r="K9" s="60"/>
      <c r="L9" s="607" t="str">
        <f>IF(AND(機械装置・工具器具費15[[#This Row],[品　名]]="",機械装置・工具器具費15[[#This Row],[用　途]]="",機械装置・工具器具費15[[#This Row],[調達
方法]]="",機械装置・工具器具費15[[#This Row],[ﾘｰｽ・
ﾚﾝﾀﾙ
月数]]="",機械装置・工具器具費15[[#This Row],[数量
(A)]]="",機械装置・工具器具費15[[#This Row],[単位]]="",機械装置・工具器具費15[[#This Row],[ﾘｰｽ･ﾚﾝﾀﾙ料
合計（税抜）
(B)]]="",機械装置・工具器具費15[[#This Row],[ﾘｰｽ･ﾚﾝﾀﾙ先
事業者名]]=""),
    "",
    IF(AND(機械装置・工具器具費15[[#This Row],[品　名]]&lt;&gt;"",機械装置・工具器具費15[[#This Row],[用　途]]&lt;&gt;"",機械装置・工具器具費15[[#This Row],[調達
方法]]="購入",機械装置・工具器具費15[[#This Row],[ﾘｰｽ・
ﾚﾝﾀﾙ
月数]]="",機械装置・工具器具費15[[#This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途]]&lt;&gt;"",OR(機械装置・工具器具費15[[#This Row],[調達
方法]]="ﾘｰｽ",機械装置・工具器具費15[[#This Row],[調達
方法]]="ﾚﾝﾀﾙ"),機械装置・工具器具費15[[#This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途]]&lt;&gt;"",機械装置・工具器具費15[[#This Row],[調達
方法]]="購入",機械装置・工具器具費15[[#This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"←購入の場合は設置期間を記入しないでください。",
       "←全ての項目を記入してください。"))))</f>
        <v/>
      </c>
      <c r="M9" s="7"/>
      <c r="N9" s="7"/>
      <c r="O9" s="7"/>
      <c r="P9" s="7"/>
      <c r="Q9" s="7"/>
      <c r="R9" s="7"/>
      <c r="S9" s="7"/>
      <c r="T9" s="7"/>
      <c r="U9" s="7"/>
      <c r="V9" s="7"/>
    </row>
    <row r="10" spans="1:22" ht="41.25" customHeight="1" x14ac:dyDescent="0.2">
      <c r="A10" s="606">
        <f t="shared" si="0"/>
        <v>3</v>
      </c>
      <c r="B10" s="54"/>
      <c r="C10" s="54"/>
      <c r="D10" s="44"/>
      <c r="E10" s="83"/>
      <c r="F10" s="62"/>
      <c r="G10" s="8"/>
      <c r="H10" s="62"/>
      <c r="I10" s="597">
        <f>機械装置・工具器具費15[[#This Row],[数量
(A)]]*機械装置・工具器具費15[[#This Row],[ﾘｰｽ･ﾚﾝﾀﾙ料
合計（税抜）
(B)]]</f>
        <v>0</v>
      </c>
      <c r="J10" s="597">
        <f>ROUNDDOWN(機械装置・工具器具費15[[#This Row],[助成対象
経費
（税抜）
(A)×(B）]]*1.1,0)</f>
        <v>0</v>
      </c>
      <c r="K10" s="60"/>
      <c r="L10" s="607" t="str">
        <f>IF(AND(機械装置・工具器具費15[[#This Row],[品　名]]="",機械装置・工具器具費15[[#This Row],[用　途]]="",機械装置・工具器具費15[[#This Row],[調達
方法]]="",機械装置・工具器具費15[[#This Row],[ﾘｰｽ・
ﾚﾝﾀﾙ
月数]]="",機械装置・工具器具費15[[#This Row],[数量
(A)]]="",機械装置・工具器具費15[[#This Row],[単位]]="",機械装置・工具器具費15[[#This Row],[ﾘｰｽ･ﾚﾝﾀﾙ料
合計（税抜）
(B)]]="",機械装置・工具器具費15[[#This Row],[ﾘｰｽ･ﾚﾝﾀﾙ先
事業者名]]=""),
    "",
    IF(AND(機械装置・工具器具費15[[#This Row],[品　名]]&lt;&gt;"",機械装置・工具器具費15[[#This Row],[用　途]]&lt;&gt;"",機械装置・工具器具費15[[#This Row],[調達
方法]]="購入",機械装置・工具器具費15[[#This Row],[ﾘｰｽ・
ﾚﾝﾀﾙ
月数]]="",機械装置・工具器具費15[[#This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途]]&lt;&gt;"",OR(機械装置・工具器具費15[[#This Row],[調達
方法]]="ﾘｰｽ",機械装置・工具器具費15[[#This Row],[調達
方法]]="ﾚﾝﾀﾙ"),機械装置・工具器具費15[[#This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途]]&lt;&gt;"",機械装置・工具器具費15[[#This Row],[調達
方法]]="購入",機械装置・工具器具費15[[#This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"←購入の場合は設置期間を記入しないでください。",
       "←全ての項目を記入してください。"))))</f>
        <v/>
      </c>
      <c r="M10" s="7"/>
      <c r="N10" s="7"/>
      <c r="O10" s="7"/>
      <c r="P10" s="7"/>
      <c r="Q10" s="7"/>
      <c r="R10" s="7"/>
      <c r="S10" s="7"/>
      <c r="T10" s="7"/>
      <c r="U10" s="7"/>
      <c r="V10" s="7"/>
    </row>
    <row r="11" spans="1:22" ht="41.25" customHeight="1" x14ac:dyDescent="0.2">
      <c r="A11" s="606">
        <f t="shared" si="0"/>
        <v>4</v>
      </c>
      <c r="B11" s="54"/>
      <c r="C11" s="54"/>
      <c r="D11" s="44"/>
      <c r="E11" s="83"/>
      <c r="F11" s="62"/>
      <c r="G11" s="8"/>
      <c r="H11" s="62"/>
      <c r="I11" s="597">
        <f>機械装置・工具器具費15[[#This Row],[数量
(A)]]*機械装置・工具器具費15[[#This Row],[ﾘｰｽ･ﾚﾝﾀﾙ料
合計（税抜）
(B)]]</f>
        <v>0</v>
      </c>
      <c r="J11" s="597">
        <f>ROUNDDOWN(機械装置・工具器具費15[[#This Row],[助成対象
経費
（税抜）
(A)×(B）]]*1.1,0)</f>
        <v>0</v>
      </c>
      <c r="K11" s="60"/>
      <c r="L11" s="607" t="str">
        <f>IF(AND(機械装置・工具器具費15[[#This Row],[品　名]]="",機械装置・工具器具費15[[#This Row],[用　途]]="",機械装置・工具器具費15[[#This Row],[調達
方法]]="",機械装置・工具器具費15[[#This Row],[ﾘｰｽ・
ﾚﾝﾀﾙ
月数]]="",機械装置・工具器具費15[[#This Row],[数量
(A)]]="",機械装置・工具器具費15[[#This Row],[単位]]="",機械装置・工具器具費15[[#This Row],[ﾘｰｽ･ﾚﾝﾀﾙ料
合計（税抜）
(B)]]="",機械装置・工具器具費15[[#This Row],[ﾘｰｽ･ﾚﾝﾀﾙ先
事業者名]]=""),
    "",
    IF(AND(機械装置・工具器具費15[[#This Row],[品　名]]&lt;&gt;"",機械装置・工具器具費15[[#This Row],[用　途]]&lt;&gt;"",機械装置・工具器具費15[[#This Row],[調達
方法]]="購入",機械装置・工具器具費15[[#This Row],[ﾘｰｽ・
ﾚﾝﾀﾙ
月数]]="",機械装置・工具器具費15[[#This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途]]&lt;&gt;"",OR(機械装置・工具器具費15[[#This Row],[調達
方法]]="ﾘｰｽ",機械装置・工具器具費15[[#This Row],[調達
方法]]="ﾚﾝﾀﾙ"),機械装置・工具器具費15[[#This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途]]&lt;&gt;"",機械装置・工具器具費15[[#This Row],[調達
方法]]="購入",機械装置・工具器具費15[[#This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"←購入の場合は設置期間を記入しないでください。",
       "←全ての項目を記入してください。"))))</f>
        <v/>
      </c>
      <c r="M11" s="7"/>
      <c r="N11" s="7"/>
      <c r="O11" s="7"/>
      <c r="P11" s="7"/>
      <c r="Q11" s="7"/>
      <c r="R11" s="7"/>
      <c r="S11" s="7"/>
      <c r="T11" s="7"/>
      <c r="U11" s="7"/>
      <c r="V11" s="7"/>
    </row>
    <row r="12" spans="1:22" ht="41.25" customHeight="1" x14ac:dyDescent="0.2">
      <c r="A12" s="606">
        <f t="shared" si="0"/>
        <v>5</v>
      </c>
      <c r="B12" s="54"/>
      <c r="C12" s="54"/>
      <c r="D12" s="44"/>
      <c r="E12" s="83"/>
      <c r="F12" s="62"/>
      <c r="G12" s="8"/>
      <c r="H12" s="62"/>
      <c r="I12" s="597">
        <f>機械装置・工具器具費15[[#This Row],[数量
(A)]]*機械装置・工具器具費15[[#This Row],[ﾘｰｽ･ﾚﾝﾀﾙ料
合計（税抜）
(B)]]</f>
        <v>0</v>
      </c>
      <c r="J12" s="597">
        <f>ROUNDDOWN(機械装置・工具器具費15[[#This Row],[助成対象
経費
（税抜）
(A)×(B）]]*1.1,0)</f>
        <v>0</v>
      </c>
      <c r="K12" s="60"/>
      <c r="L12" s="607" t="str">
        <f>IF(AND(機械装置・工具器具費15[[#This Row],[品　名]]="",機械装置・工具器具費15[[#This Row],[用　途]]="",機械装置・工具器具費15[[#This Row],[調達
方法]]="",機械装置・工具器具費15[[#This Row],[ﾘｰｽ・
ﾚﾝﾀﾙ
月数]]="",機械装置・工具器具費15[[#This Row],[数量
(A)]]="",機械装置・工具器具費15[[#This Row],[単位]]="",機械装置・工具器具費15[[#This Row],[ﾘｰｽ･ﾚﾝﾀﾙ料
合計（税抜）
(B)]]="",機械装置・工具器具費15[[#This Row],[ﾘｰｽ･ﾚﾝﾀﾙ先
事業者名]]=""),
    "",
    IF(AND(機械装置・工具器具費15[[#This Row],[品　名]]&lt;&gt;"",機械装置・工具器具費15[[#This Row],[用　途]]&lt;&gt;"",機械装置・工具器具費15[[#This Row],[調達
方法]]="購入",機械装置・工具器具費15[[#This Row],[ﾘｰｽ・
ﾚﾝﾀﾙ
月数]]="",機械装置・工具器具費15[[#This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途]]&lt;&gt;"",OR(機械装置・工具器具費15[[#This Row],[調達
方法]]="ﾘｰｽ",機械装置・工具器具費15[[#This Row],[調達
方法]]="ﾚﾝﾀﾙ"),機械装置・工具器具費15[[#This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途]]&lt;&gt;"",機械装置・工具器具費15[[#This Row],[調達
方法]]="購入",機械装置・工具器具費15[[#This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"←購入の場合は設置期間を記入しないでください。",
       "←全ての項目を記入してください。"))))</f>
        <v/>
      </c>
      <c r="M12" s="7"/>
      <c r="N12" s="7"/>
      <c r="O12" s="7"/>
      <c r="P12" s="7"/>
      <c r="Q12" s="7"/>
      <c r="R12" s="7"/>
      <c r="S12" s="7"/>
      <c r="T12" s="7"/>
      <c r="U12" s="7"/>
      <c r="V12" s="7"/>
    </row>
    <row r="13" spans="1:22" ht="41.25" customHeight="1" x14ac:dyDescent="0.2">
      <c r="A13" s="606">
        <f t="shared" si="0"/>
        <v>6</v>
      </c>
      <c r="B13" s="54"/>
      <c r="C13" s="54"/>
      <c r="D13" s="44"/>
      <c r="E13" s="83"/>
      <c r="F13" s="62"/>
      <c r="G13" s="8"/>
      <c r="H13" s="62"/>
      <c r="I13" s="597">
        <f>機械装置・工具器具費15[[#This Row],[数量
(A)]]*機械装置・工具器具費15[[#This Row],[ﾘｰｽ･ﾚﾝﾀﾙ料
合計（税抜）
(B)]]</f>
        <v>0</v>
      </c>
      <c r="J13" s="597">
        <f>ROUNDDOWN(機械装置・工具器具費15[[#This Row],[助成対象
経費
（税抜）
(A)×(B）]]*1.1,0)</f>
        <v>0</v>
      </c>
      <c r="K13" s="60"/>
      <c r="L13" s="607" t="str">
        <f>IF(AND(機械装置・工具器具費15[[#This Row],[品　名]]="",機械装置・工具器具費15[[#This Row],[用　途]]="",機械装置・工具器具費15[[#This Row],[調達
方法]]="",機械装置・工具器具費15[[#This Row],[ﾘｰｽ・
ﾚﾝﾀﾙ
月数]]="",機械装置・工具器具費15[[#This Row],[数量
(A)]]="",機械装置・工具器具費15[[#This Row],[単位]]="",機械装置・工具器具費15[[#This Row],[ﾘｰｽ･ﾚﾝﾀﾙ料
合計（税抜）
(B)]]="",機械装置・工具器具費15[[#This Row],[ﾘｰｽ･ﾚﾝﾀﾙ先
事業者名]]=""),
    "",
    IF(AND(機械装置・工具器具費15[[#This Row],[品　名]]&lt;&gt;"",機械装置・工具器具費15[[#This Row],[用　途]]&lt;&gt;"",機械装置・工具器具費15[[#This Row],[調達
方法]]="購入",機械装置・工具器具費15[[#This Row],[ﾘｰｽ・
ﾚﾝﾀﾙ
月数]]="",機械装置・工具器具費15[[#This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途]]&lt;&gt;"",OR(機械装置・工具器具費15[[#This Row],[調達
方法]]="ﾘｰｽ",機械装置・工具器具費15[[#This Row],[調達
方法]]="ﾚﾝﾀﾙ"),機械装置・工具器具費15[[#This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途]]&lt;&gt;"",機械装置・工具器具費15[[#This Row],[調達
方法]]="購入",機械装置・工具器具費15[[#This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"←購入の場合は設置期間を記入しないでください。",
       "←全ての項目を記入してください。"))))</f>
        <v/>
      </c>
      <c r="M13" s="7"/>
      <c r="N13" s="7"/>
      <c r="O13" s="7"/>
      <c r="P13" s="7"/>
      <c r="Q13" s="7"/>
      <c r="R13" s="7"/>
      <c r="S13" s="7"/>
      <c r="T13" s="7"/>
      <c r="U13" s="7"/>
      <c r="V13" s="7"/>
    </row>
    <row r="14" spans="1:22" ht="41.25" customHeight="1" x14ac:dyDescent="0.2">
      <c r="A14" s="606">
        <f t="shared" si="0"/>
        <v>7</v>
      </c>
      <c r="B14" s="54"/>
      <c r="C14" s="54"/>
      <c r="D14" s="44"/>
      <c r="E14" s="83"/>
      <c r="F14" s="62"/>
      <c r="G14" s="8"/>
      <c r="H14" s="62"/>
      <c r="I14" s="597">
        <f>機械装置・工具器具費15[[#This Row],[数量
(A)]]*機械装置・工具器具費15[[#This Row],[ﾘｰｽ･ﾚﾝﾀﾙ料
合計（税抜）
(B)]]</f>
        <v>0</v>
      </c>
      <c r="J14" s="597">
        <f>ROUNDDOWN(機械装置・工具器具費15[[#This Row],[助成対象
経費
（税抜）
(A)×(B）]]*1.1,0)</f>
        <v>0</v>
      </c>
      <c r="K14" s="60"/>
      <c r="L14" s="607" t="str">
        <f>IF(AND(機械装置・工具器具費15[[#This Row],[品　名]]="",機械装置・工具器具費15[[#This Row],[用　途]]="",機械装置・工具器具費15[[#This Row],[調達
方法]]="",機械装置・工具器具費15[[#This Row],[ﾘｰｽ・
ﾚﾝﾀﾙ
月数]]="",機械装置・工具器具費15[[#This Row],[数量
(A)]]="",機械装置・工具器具費15[[#This Row],[単位]]="",機械装置・工具器具費15[[#This Row],[ﾘｰｽ･ﾚﾝﾀﾙ料
合計（税抜）
(B)]]="",機械装置・工具器具費15[[#This Row],[ﾘｰｽ･ﾚﾝﾀﾙ先
事業者名]]=""),
    "",
    IF(AND(機械装置・工具器具費15[[#This Row],[品　名]]&lt;&gt;"",機械装置・工具器具費15[[#This Row],[用　途]]&lt;&gt;"",機械装置・工具器具費15[[#This Row],[調達
方法]]="購入",機械装置・工具器具費15[[#This Row],[ﾘｰｽ・
ﾚﾝﾀﾙ
月数]]="",機械装置・工具器具費15[[#This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途]]&lt;&gt;"",OR(機械装置・工具器具費15[[#This Row],[調達
方法]]="ﾘｰｽ",機械装置・工具器具費15[[#This Row],[調達
方法]]="ﾚﾝﾀﾙ"),機械装置・工具器具費15[[#This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途]]&lt;&gt;"",機械装置・工具器具費15[[#This Row],[調達
方法]]="購入",機械装置・工具器具費15[[#This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"←購入の場合は設置期間を記入しないでください。",
       "←全ての項目を記入してください。"))))</f>
        <v/>
      </c>
      <c r="M14" s="7"/>
      <c r="N14" s="7"/>
      <c r="O14" s="7"/>
      <c r="P14" s="7"/>
      <c r="Q14" s="7"/>
      <c r="R14" s="7"/>
      <c r="S14" s="7"/>
      <c r="T14" s="7"/>
      <c r="U14" s="7"/>
      <c r="V14" s="7"/>
    </row>
    <row r="15" spans="1:22" ht="41.25" customHeight="1" x14ac:dyDescent="0.2">
      <c r="A15" s="606">
        <f t="shared" si="0"/>
        <v>8</v>
      </c>
      <c r="B15" s="54"/>
      <c r="C15" s="54"/>
      <c r="D15" s="44"/>
      <c r="E15" s="83"/>
      <c r="F15" s="62"/>
      <c r="G15" s="8"/>
      <c r="H15" s="62"/>
      <c r="I15" s="597">
        <f>機械装置・工具器具費15[[#This Row],[数量
(A)]]*機械装置・工具器具費15[[#This Row],[ﾘｰｽ･ﾚﾝﾀﾙ料
合計（税抜）
(B)]]</f>
        <v>0</v>
      </c>
      <c r="J15" s="597">
        <f>ROUNDDOWN(機械装置・工具器具費15[[#This Row],[助成対象
経費
（税抜）
(A)×(B）]]*1.1,0)</f>
        <v>0</v>
      </c>
      <c r="K15" s="60"/>
      <c r="L15" s="607" t="str">
        <f>IF(AND(機械装置・工具器具費15[[#This Row],[品　名]]="",機械装置・工具器具費15[[#This Row],[用　途]]="",機械装置・工具器具費15[[#This Row],[調達
方法]]="",機械装置・工具器具費15[[#This Row],[ﾘｰｽ・
ﾚﾝﾀﾙ
月数]]="",機械装置・工具器具費15[[#This Row],[数量
(A)]]="",機械装置・工具器具費15[[#This Row],[単位]]="",機械装置・工具器具費15[[#This Row],[ﾘｰｽ･ﾚﾝﾀﾙ料
合計（税抜）
(B)]]="",機械装置・工具器具費15[[#This Row],[ﾘｰｽ･ﾚﾝﾀﾙ先
事業者名]]=""),
    "",
    IF(AND(機械装置・工具器具費15[[#This Row],[品　名]]&lt;&gt;"",機械装置・工具器具費15[[#This Row],[用　途]]&lt;&gt;"",機械装置・工具器具費15[[#This Row],[調達
方法]]="購入",機械装置・工具器具費15[[#This Row],[ﾘｰｽ・
ﾚﾝﾀﾙ
月数]]="",機械装置・工具器具費15[[#This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途]]&lt;&gt;"",OR(機械装置・工具器具費15[[#This Row],[調達
方法]]="ﾘｰｽ",機械装置・工具器具費15[[#This Row],[調達
方法]]="ﾚﾝﾀﾙ"),機械装置・工具器具費15[[#This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途]]&lt;&gt;"",機械装置・工具器具費15[[#This Row],[調達
方法]]="購入",機械装置・工具器具費15[[#This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"←購入の場合は設置期間を記入しないでください。",
       "←全ての項目を記入してください。"))))</f>
        <v/>
      </c>
      <c r="M15" s="7"/>
      <c r="N15" s="7"/>
      <c r="O15" s="7"/>
      <c r="P15" s="7"/>
      <c r="Q15" s="7"/>
      <c r="R15" s="7"/>
      <c r="S15" s="7"/>
      <c r="T15" s="7"/>
      <c r="U15" s="7"/>
      <c r="V15" s="7"/>
    </row>
    <row r="16" spans="1:22" ht="41.25" customHeight="1" x14ac:dyDescent="0.2">
      <c r="A16" s="606">
        <f t="shared" si="0"/>
        <v>9</v>
      </c>
      <c r="B16" s="54"/>
      <c r="C16" s="54"/>
      <c r="D16" s="44"/>
      <c r="E16" s="83"/>
      <c r="F16" s="62"/>
      <c r="G16" s="8"/>
      <c r="H16" s="62"/>
      <c r="I16" s="597">
        <f>機械装置・工具器具費15[[#This Row],[数量
(A)]]*機械装置・工具器具費15[[#This Row],[ﾘｰｽ･ﾚﾝﾀﾙ料
合計（税抜）
(B)]]</f>
        <v>0</v>
      </c>
      <c r="J16" s="597">
        <f>ROUNDDOWN(機械装置・工具器具費15[[#This Row],[助成対象
経費
（税抜）
(A)×(B）]]*1.1,0)</f>
        <v>0</v>
      </c>
      <c r="K16" s="60"/>
      <c r="L16" s="607" t="str">
        <f>IF(AND(機械装置・工具器具費15[[#This Row],[品　名]]="",機械装置・工具器具費15[[#This Row],[用　途]]="",機械装置・工具器具費15[[#This Row],[調達
方法]]="",機械装置・工具器具費15[[#This Row],[ﾘｰｽ・
ﾚﾝﾀﾙ
月数]]="",機械装置・工具器具費15[[#This Row],[数量
(A)]]="",機械装置・工具器具費15[[#This Row],[単位]]="",機械装置・工具器具費15[[#This Row],[ﾘｰｽ･ﾚﾝﾀﾙ料
合計（税抜）
(B)]]="",機械装置・工具器具費15[[#This Row],[ﾘｰｽ･ﾚﾝﾀﾙ先
事業者名]]=""),
    "",
    IF(AND(機械装置・工具器具費15[[#This Row],[品　名]]&lt;&gt;"",機械装置・工具器具費15[[#This Row],[用　途]]&lt;&gt;"",機械装置・工具器具費15[[#This Row],[調達
方法]]="購入",機械装置・工具器具費15[[#This Row],[ﾘｰｽ・
ﾚﾝﾀﾙ
月数]]="",機械装置・工具器具費15[[#This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途]]&lt;&gt;"",OR(機械装置・工具器具費15[[#This Row],[調達
方法]]="ﾘｰｽ",機械装置・工具器具費15[[#This Row],[調達
方法]]="ﾚﾝﾀﾙ"),機械装置・工具器具費15[[#This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途]]&lt;&gt;"",機械装置・工具器具費15[[#This Row],[調達
方法]]="購入",機械装置・工具器具費15[[#This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"←購入の場合は設置期間を記入しないでください。",
       "←全ての項目を記入してください。"))))</f>
        <v/>
      </c>
      <c r="M16" s="7"/>
      <c r="N16" s="7"/>
      <c r="O16" s="7"/>
      <c r="P16" s="7"/>
      <c r="Q16" s="7"/>
      <c r="R16" s="7"/>
      <c r="S16" s="7"/>
      <c r="T16" s="7"/>
      <c r="U16" s="7"/>
      <c r="V16" s="7"/>
    </row>
    <row r="17" spans="1:22" ht="41.25" customHeight="1" x14ac:dyDescent="0.2">
      <c r="A17" s="606">
        <f t="shared" si="0"/>
        <v>10</v>
      </c>
      <c r="B17" s="54"/>
      <c r="C17" s="54"/>
      <c r="D17" s="44"/>
      <c r="E17" s="83"/>
      <c r="F17" s="62"/>
      <c r="G17" s="8"/>
      <c r="H17" s="62"/>
      <c r="I17" s="597">
        <f>機械装置・工具器具費15[[#This Row],[数量
(A)]]*機械装置・工具器具費15[[#This Row],[ﾘｰｽ･ﾚﾝﾀﾙ料
合計（税抜）
(B)]]</f>
        <v>0</v>
      </c>
      <c r="J17" s="597">
        <f>ROUNDDOWN(機械装置・工具器具費15[[#This Row],[助成対象
経費
（税抜）
(A)×(B）]]*1.1,0)</f>
        <v>0</v>
      </c>
      <c r="K17" s="60"/>
      <c r="L17" s="607" t="str">
        <f>IF(AND(機械装置・工具器具費15[[#This Row],[品　名]]="",機械装置・工具器具費15[[#This Row],[用　途]]="",機械装置・工具器具費15[[#This Row],[調達
方法]]="",機械装置・工具器具費15[[#This Row],[ﾘｰｽ・
ﾚﾝﾀﾙ
月数]]="",機械装置・工具器具費15[[#This Row],[数量
(A)]]="",機械装置・工具器具費15[[#This Row],[単位]]="",機械装置・工具器具費15[[#This Row],[ﾘｰｽ･ﾚﾝﾀﾙ料
合計（税抜）
(B)]]="",機械装置・工具器具費15[[#This Row],[ﾘｰｽ･ﾚﾝﾀﾙ先
事業者名]]=""),
    "",
    IF(AND(機械装置・工具器具費15[[#This Row],[品　名]]&lt;&gt;"",機械装置・工具器具費15[[#This Row],[用　途]]&lt;&gt;"",機械装置・工具器具費15[[#This Row],[調達
方法]]="購入",機械装置・工具器具費15[[#This Row],[ﾘｰｽ・
ﾚﾝﾀﾙ
月数]]="",機械装置・工具器具費15[[#This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途]]&lt;&gt;"",OR(機械装置・工具器具費15[[#This Row],[調達
方法]]="ﾘｰｽ",機械装置・工具器具費15[[#This Row],[調達
方法]]="ﾚﾝﾀﾙ"),機械装置・工具器具費15[[#This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途]]&lt;&gt;"",機械装置・工具器具費15[[#This Row],[調達
方法]]="購入",機械装置・工具器具費15[[#This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"←購入の場合は設置期間を記入しないでください。",
       "←全ての項目を記入してください。"))))</f>
        <v/>
      </c>
      <c r="M17" s="7"/>
      <c r="N17" s="7"/>
      <c r="O17" s="7"/>
      <c r="P17" s="7"/>
      <c r="Q17" s="7"/>
      <c r="R17" s="7"/>
      <c r="S17" s="7"/>
      <c r="T17" s="7"/>
      <c r="U17" s="7"/>
      <c r="V17" s="7"/>
    </row>
    <row r="18" spans="1:22" ht="41.25" customHeight="1" x14ac:dyDescent="0.2">
      <c r="A18" s="606">
        <f t="shared" si="0"/>
        <v>11</v>
      </c>
      <c r="B18" s="54"/>
      <c r="C18" s="54"/>
      <c r="D18" s="44"/>
      <c r="E18" s="83"/>
      <c r="F18" s="62"/>
      <c r="G18" s="8"/>
      <c r="H18" s="62"/>
      <c r="I18" s="597">
        <f>機械装置・工具器具費15[[#This Row],[数量
(A)]]*機械装置・工具器具費15[[#This Row],[ﾘｰｽ･ﾚﾝﾀﾙ料
合計（税抜）
(B)]]</f>
        <v>0</v>
      </c>
      <c r="J18" s="597">
        <f>ROUNDDOWN(機械装置・工具器具費15[[#This Row],[助成対象
経費
（税抜）
(A)×(B）]]*1.1,0)</f>
        <v>0</v>
      </c>
      <c r="K18" s="60"/>
      <c r="L18" s="607" t="str">
        <f>IF(AND(機械装置・工具器具費15[[#This Row],[品　名]]="",機械装置・工具器具費15[[#This Row],[用　途]]="",機械装置・工具器具費15[[#This Row],[調達
方法]]="",機械装置・工具器具費15[[#This Row],[ﾘｰｽ・
ﾚﾝﾀﾙ
月数]]="",機械装置・工具器具費15[[#This Row],[数量
(A)]]="",機械装置・工具器具費15[[#This Row],[単位]]="",機械装置・工具器具費15[[#This Row],[ﾘｰｽ･ﾚﾝﾀﾙ料
合計（税抜）
(B)]]="",機械装置・工具器具費15[[#This Row],[ﾘｰｽ･ﾚﾝﾀﾙ先
事業者名]]=""),
    "",
    IF(AND(機械装置・工具器具費15[[#This Row],[品　名]]&lt;&gt;"",機械装置・工具器具費15[[#This Row],[用　途]]&lt;&gt;"",機械装置・工具器具費15[[#This Row],[調達
方法]]="購入",機械装置・工具器具費15[[#This Row],[ﾘｰｽ・
ﾚﾝﾀﾙ
月数]]="",機械装置・工具器具費15[[#This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途]]&lt;&gt;"",OR(機械装置・工具器具費15[[#This Row],[調達
方法]]="ﾘｰｽ",機械装置・工具器具費15[[#This Row],[調達
方法]]="ﾚﾝﾀﾙ"),機械装置・工具器具費15[[#This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途]]&lt;&gt;"",機械装置・工具器具費15[[#This Row],[調達
方法]]="購入",機械装置・工具器具費15[[#This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"←購入の場合は設置期間を記入しないでください。",
       "←全ての項目を記入してください。"))))</f>
        <v/>
      </c>
      <c r="M18" s="7"/>
      <c r="N18" s="7"/>
      <c r="O18" s="7"/>
      <c r="P18" s="7"/>
      <c r="Q18" s="7"/>
      <c r="R18" s="7"/>
      <c r="S18" s="7"/>
      <c r="T18" s="7"/>
      <c r="U18" s="7"/>
      <c r="V18" s="7"/>
    </row>
    <row r="19" spans="1:22" ht="41.25" customHeight="1" x14ac:dyDescent="0.2">
      <c r="A19" s="606">
        <f t="shared" si="0"/>
        <v>12</v>
      </c>
      <c r="B19" s="54"/>
      <c r="C19" s="54"/>
      <c r="D19" s="44"/>
      <c r="E19" s="83"/>
      <c r="F19" s="62"/>
      <c r="G19" s="8"/>
      <c r="H19" s="62"/>
      <c r="I19" s="597">
        <f>機械装置・工具器具費15[[#This Row],[数量
(A)]]*機械装置・工具器具費15[[#This Row],[ﾘｰｽ･ﾚﾝﾀﾙ料
合計（税抜）
(B)]]</f>
        <v>0</v>
      </c>
      <c r="J19" s="597">
        <f>ROUNDDOWN(機械装置・工具器具費15[[#This Row],[助成対象
経費
（税抜）
(A)×(B）]]*1.1,0)</f>
        <v>0</v>
      </c>
      <c r="K19" s="60"/>
      <c r="L19" s="607" t="str">
        <f>IF(AND(機械装置・工具器具費15[[#This Row],[品　名]]="",機械装置・工具器具費15[[#This Row],[用　途]]="",機械装置・工具器具費15[[#This Row],[調達
方法]]="",機械装置・工具器具費15[[#This Row],[ﾘｰｽ・
ﾚﾝﾀﾙ
月数]]="",機械装置・工具器具費15[[#This Row],[数量
(A)]]="",機械装置・工具器具費15[[#This Row],[単位]]="",機械装置・工具器具費15[[#This Row],[ﾘｰｽ･ﾚﾝﾀﾙ料
合計（税抜）
(B)]]="",機械装置・工具器具費15[[#This Row],[ﾘｰｽ･ﾚﾝﾀﾙ先
事業者名]]=""),
    "",
    IF(AND(機械装置・工具器具費15[[#This Row],[品　名]]&lt;&gt;"",機械装置・工具器具費15[[#This Row],[用　途]]&lt;&gt;"",機械装置・工具器具費15[[#This Row],[調達
方法]]="購入",機械装置・工具器具費15[[#This Row],[ﾘｰｽ・
ﾚﾝﾀﾙ
月数]]="",機械装置・工具器具費15[[#This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途]]&lt;&gt;"",OR(機械装置・工具器具費15[[#This Row],[調達
方法]]="ﾘｰｽ",機械装置・工具器具費15[[#This Row],[調達
方法]]="ﾚﾝﾀﾙ"),機械装置・工具器具費15[[#This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途]]&lt;&gt;"",機械装置・工具器具費15[[#This Row],[調達
方法]]="購入",機械装置・工具器具費15[[#This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"←購入の場合は設置期間を記入しないでください。",
       "←全ての項目を記入してください。"))))</f>
        <v/>
      </c>
      <c r="M19" s="7"/>
      <c r="N19" s="7"/>
      <c r="O19" s="7"/>
      <c r="P19" s="7"/>
      <c r="Q19" s="7"/>
      <c r="R19" s="7"/>
      <c r="S19" s="7"/>
      <c r="T19" s="7"/>
      <c r="U19" s="7"/>
      <c r="V19" s="7"/>
    </row>
    <row r="20" spans="1:22" ht="41.25" customHeight="1" x14ac:dyDescent="0.2">
      <c r="A20" s="606">
        <f t="shared" si="0"/>
        <v>13</v>
      </c>
      <c r="B20" s="54"/>
      <c r="C20" s="54"/>
      <c r="D20" s="44"/>
      <c r="E20" s="83"/>
      <c r="F20" s="62"/>
      <c r="G20" s="8"/>
      <c r="H20" s="62"/>
      <c r="I20" s="597">
        <f>機械装置・工具器具費15[[#This Row],[数量
(A)]]*機械装置・工具器具費15[[#This Row],[ﾘｰｽ･ﾚﾝﾀﾙ料
合計（税抜）
(B)]]</f>
        <v>0</v>
      </c>
      <c r="J20" s="597">
        <f>ROUNDDOWN(機械装置・工具器具費15[[#This Row],[助成対象
経費
（税抜）
(A)×(B）]]*1.1,0)</f>
        <v>0</v>
      </c>
      <c r="K20" s="60"/>
      <c r="L20" s="607" t="str">
        <f>IF(AND(機械装置・工具器具費15[[#This Row],[品　名]]="",機械装置・工具器具費15[[#This Row],[用　途]]="",機械装置・工具器具費15[[#This Row],[調達
方法]]="",機械装置・工具器具費15[[#This Row],[ﾘｰｽ・
ﾚﾝﾀﾙ
月数]]="",機械装置・工具器具費15[[#This Row],[数量
(A)]]="",機械装置・工具器具費15[[#This Row],[単位]]="",機械装置・工具器具費15[[#This Row],[ﾘｰｽ･ﾚﾝﾀﾙ料
合計（税抜）
(B)]]="",機械装置・工具器具費15[[#This Row],[ﾘｰｽ･ﾚﾝﾀﾙ先
事業者名]]=""),
    "",
    IF(AND(機械装置・工具器具費15[[#This Row],[品　名]]&lt;&gt;"",機械装置・工具器具費15[[#This Row],[用　途]]&lt;&gt;"",機械装置・工具器具費15[[#This Row],[調達
方法]]="購入",機械装置・工具器具費15[[#This Row],[ﾘｰｽ・
ﾚﾝﾀﾙ
月数]]="",機械装置・工具器具費15[[#This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途]]&lt;&gt;"",OR(機械装置・工具器具費15[[#This Row],[調達
方法]]="ﾘｰｽ",機械装置・工具器具費15[[#This Row],[調達
方法]]="ﾚﾝﾀﾙ"),機械装置・工具器具費15[[#This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途]]&lt;&gt;"",機械装置・工具器具費15[[#This Row],[調達
方法]]="購入",機械装置・工具器具費15[[#This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"←購入の場合は設置期間を記入しないでください。",
       "←全ての項目を記入してください。"))))</f>
        <v/>
      </c>
      <c r="M20" s="7"/>
      <c r="N20" s="7"/>
      <c r="O20" s="7"/>
      <c r="P20" s="7"/>
      <c r="Q20" s="7"/>
      <c r="R20" s="7"/>
      <c r="S20" s="7"/>
      <c r="T20" s="7"/>
      <c r="U20" s="7"/>
      <c r="V20" s="7"/>
    </row>
    <row r="21" spans="1:22" ht="41.25" customHeight="1" x14ac:dyDescent="0.2">
      <c r="A21" s="606">
        <f t="shared" si="0"/>
        <v>14</v>
      </c>
      <c r="B21" s="54"/>
      <c r="C21" s="54"/>
      <c r="D21" s="44"/>
      <c r="E21" s="83"/>
      <c r="F21" s="62"/>
      <c r="G21" s="8"/>
      <c r="H21" s="62"/>
      <c r="I21" s="597">
        <f>機械装置・工具器具費15[[#This Row],[数量
(A)]]*機械装置・工具器具費15[[#This Row],[ﾘｰｽ･ﾚﾝﾀﾙ料
合計（税抜）
(B)]]</f>
        <v>0</v>
      </c>
      <c r="J21" s="597">
        <f>ROUNDDOWN(機械装置・工具器具費15[[#This Row],[助成対象
経費
（税抜）
(A)×(B）]]*1.1,0)</f>
        <v>0</v>
      </c>
      <c r="K21" s="60"/>
      <c r="L21" s="607" t="str">
        <f>IF(AND(機械装置・工具器具費15[[#This Row],[品　名]]="",機械装置・工具器具費15[[#This Row],[用　途]]="",機械装置・工具器具費15[[#This Row],[調達
方法]]="",機械装置・工具器具費15[[#This Row],[ﾘｰｽ・
ﾚﾝﾀﾙ
月数]]="",機械装置・工具器具費15[[#This Row],[数量
(A)]]="",機械装置・工具器具費15[[#This Row],[単位]]="",機械装置・工具器具費15[[#This Row],[ﾘｰｽ･ﾚﾝﾀﾙ料
合計（税抜）
(B)]]="",機械装置・工具器具費15[[#This Row],[ﾘｰｽ･ﾚﾝﾀﾙ先
事業者名]]=""),
    "",
    IF(AND(機械装置・工具器具費15[[#This Row],[品　名]]&lt;&gt;"",機械装置・工具器具費15[[#This Row],[用　途]]&lt;&gt;"",機械装置・工具器具費15[[#This Row],[調達
方法]]="購入",機械装置・工具器具費15[[#This Row],[ﾘｰｽ・
ﾚﾝﾀﾙ
月数]]="",機械装置・工具器具費15[[#This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途]]&lt;&gt;"",OR(機械装置・工具器具費15[[#This Row],[調達
方法]]="ﾘｰｽ",機械装置・工具器具費15[[#This Row],[調達
方法]]="ﾚﾝﾀﾙ"),機械装置・工具器具費15[[#This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途]]&lt;&gt;"",機械装置・工具器具費15[[#This Row],[調達
方法]]="購入",機械装置・工具器具費15[[#This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"←購入の場合は設置期間を記入しないでください。",
       "←全ての項目を記入してください。"))))</f>
        <v/>
      </c>
      <c r="M21" s="7"/>
      <c r="N21" s="7"/>
      <c r="O21" s="7"/>
      <c r="P21" s="7"/>
      <c r="Q21" s="7"/>
      <c r="R21" s="7"/>
      <c r="S21" s="7"/>
      <c r="T21" s="7"/>
      <c r="U21" s="7"/>
      <c r="V21" s="7"/>
    </row>
    <row r="22" spans="1:22" ht="41.25" customHeight="1" x14ac:dyDescent="0.2">
      <c r="A22" s="606">
        <f t="shared" si="0"/>
        <v>15</v>
      </c>
      <c r="B22" s="55"/>
      <c r="C22" s="55"/>
      <c r="D22" s="168"/>
      <c r="E22" s="83"/>
      <c r="F22" s="62"/>
      <c r="G22" s="159"/>
      <c r="H22" s="62"/>
      <c r="I22" s="597">
        <f>機械装置・工具器具費15[[#This Row],[数量
(A)]]*機械装置・工具器具費15[[#This Row],[ﾘｰｽ･ﾚﾝﾀﾙ料
合計（税抜）
(B)]]</f>
        <v>0</v>
      </c>
      <c r="J22" s="597">
        <f>ROUNDDOWN(機械装置・工具器具費15[[#This Row],[助成対象
経費
（税抜）
(A)×(B）]]*1.1,0)</f>
        <v>0</v>
      </c>
      <c r="K22" s="61"/>
      <c r="L22" s="608" t="str">
        <f>IF(AND(機械装置・工具器具費15[[#This Row],[品　名]]="",機械装置・工具器具費15[[#This Row],[用　途]]="",機械装置・工具器具費15[[#This Row],[調達
方法]]="",機械装置・工具器具費15[[#This Row],[ﾘｰｽ・
ﾚﾝﾀﾙ
月数]]="",機械装置・工具器具費15[[#This Row],[数量
(A)]]="",機械装置・工具器具費15[[#This Row],[単位]]="",機械装置・工具器具費15[[#This Row],[ﾘｰｽ･ﾚﾝﾀﾙ料
合計（税抜）
(B)]]="",機械装置・工具器具費15[[#This Row],[ﾘｰｽ･ﾚﾝﾀﾙ先
事業者名]]=""),
    "",
    IF(AND(機械装置・工具器具費15[[#This Row],[品　名]]&lt;&gt;"",機械装置・工具器具費15[[#This Row],[用　途]]&lt;&gt;"",機械装置・工具器具費15[[#This Row],[調達
方法]]="購入",機械装置・工具器具費15[[#This Row],[ﾘｰｽ・
ﾚﾝﾀﾙ
月数]]="",機械装置・工具器具費15[[#This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途]]&lt;&gt;"",OR(機械装置・工具器具費15[[#This Row],[調達
方法]]="ﾘｰｽ",機械装置・工具器具費15[[#This Row],[調達
方法]]="ﾚﾝﾀﾙ"),機械装置・工具器具費15[[#This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途]]&lt;&gt;"",機械装置・工具器具費15[[#This Row],[調達
方法]]="購入",機械装置・工具器具費15[[#This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"←購入の場合は設置期間を記入しないでください。",
       "←全ての項目を記入してください。"))))</f>
        <v/>
      </c>
      <c r="M22" s="7"/>
      <c r="N22" s="7"/>
      <c r="O22" s="7"/>
      <c r="P22" s="7"/>
      <c r="Q22" s="7"/>
      <c r="R22" s="7"/>
      <c r="S22" s="7"/>
      <c r="T22" s="7"/>
      <c r="U22" s="7"/>
      <c r="V22" s="7"/>
    </row>
    <row r="23" spans="1:22" ht="41.25" customHeight="1" x14ac:dyDescent="0.2">
      <c r="A23" s="606">
        <f t="shared" si="0"/>
        <v>16</v>
      </c>
      <c r="B23" s="55"/>
      <c r="C23" s="55"/>
      <c r="D23" s="168"/>
      <c r="E23" s="83"/>
      <c r="F23" s="62"/>
      <c r="G23" s="159"/>
      <c r="H23" s="62"/>
      <c r="I23" s="597">
        <f>機械装置・工具器具費15[[#This Row],[数量
(A)]]*機械装置・工具器具費15[[#This Row],[ﾘｰｽ･ﾚﾝﾀﾙ料
合計（税抜）
(B)]]</f>
        <v>0</v>
      </c>
      <c r="J23" s="597">
        <f>ROUNDDOWN(機械装置・工具器具費15[[#This Row],[助成対象
経費
（税抜）
(A)×(B）]]*1.1,0)</f>
        <v>0</v>
      </c>
      <c r="K23" s="61"/>
      <c r="L23" s="608" t="str">
        <f>IF(AND(機械装置・工具器具費15[[#This Row],[品　名]]="",機械装置・工具器具費15[[#This Row],[用　途]]="",機械装置・工具器具費15[[#This Row],[調達
方法]]="",機械装置・工具器具費15[[#This Row],[ﾘｰｽ・
ﾚﾝﾀﾙ
月数]]="",機械装置・工具器具費15[[#This Row],[数量
(A)]]="",機械装置・工具器具費15[[#This Row],[単位]]="",機械装置・工具器具費15[[#This Row],[ﾘｰｽ･ﾚﾝﾀﾙ料
合計（税抜）
(B)]]="",機械装置・工具器具費15[[#This Row],[ﾘｰｽ･ﾚﾝﾀﾙ先
事業者名]]=""),
    "",
    IF(AND(機械装置・工具器具費15[[#This Row],[品　名]]&lt;&gt;"",機械装置・工具器具費15[[#This Row],[用　途]]&lt;&gt;"",機械装置・工具器具費15[[#This Row],[調達
方法]]="購入",機械装置・工具器具費15[[#This Row],[ﾘｰｽ・
ﾚﾝﾀﾙ
月数]]="",機械装置・工具器具費15[[#This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途]]&lt;&gt;"",OR(機械装置・工具器具費15[[#This Row],[調達
方法]]="ﾘｰｽ",機械装置・工具器具費15[[#This Row],[調達
方法]]="ﾚﾝﾀﾙ"),機械装置・工具器具費15[[#This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途]]&lt;&gt;"",機械装置・工具器具費15[[#This Row],[調達
方法]]="購入",機械装置・工具器具費15[[#This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"←購入の場合は設置期間を記入しないでください。",
       "←全ての項目を記入してください。"))))</f>
        <v/>
      </c>
      <c r="M23" s="7"/>
      <c r="N23" s="7"/>
      <c r="O23" s="7"/>
      <c r="P23" s="7"/>
      <c r="Q23" s="7"/>
      <c r="R23" s="7"/>
      <c r="S23" s="7"/>
      <c r="T23" s="7"/>
      <c r="U23" s="7"/>
      <c r="V23" s="7"/>
    </row>
    <row r="24" spans="1:22" ht="41.25" customHeight="1" x14ac:dyDescent="0.2">
      <c r="A24" s="606">
        <f t="shared" si="0"/>
        <v>17</v>
      </c>
      <c r="B24" s="54"/>
      <c r="C24" s="54"/>
      <c r="D24" s="44"/>
      <c r="E24" s="83"/>
      <c r="F24" s="62"/>
      <c r="G24" s="8"/>
      <c r="H24" s="62"/>
      <c r="I24" s="597">
        <f>機械装置・工具器具費15[[#This Row],[数量
(A)]]*機械装置・工具器具費15[[#This Row],[ﾘｰｽ･ﾚﾝﾀﾙ料
合計（税抜）
(B)]]</f>
        <v>0</v>
      </c>
      <c r="J24" s="597">
        <f>ROUNDDOWN(機械装置・工具器具費15[[#This Row],[助成対象
経費
（税抜）
(A)×(B）]]*1.1,0)</f>
        <v>0</v>
      </c>
      <c r="K24" s="60"/>
      <c r="L24" s="607" t="str">
        <f>IF(AND(機械装置・工具器具費15[[#This Row],[品　名]]="",機械装置・工具器具費15[[#This Row],[用　途]]="",機械装置・工具器具費15[[#This Row],[調達
方法]]="",機械装置・工具器具費15[[#This Row],[ﾘｰｽ・
ﾚﾝﾀﾙ
月数]]="",機械装置・工具器具費15[[#This Row],[数量
(A)]]="",機械装置・工具器具費15[[#This Row],[単位]]="",機械装置・工具器具費15[[#This Row],[ﾘｰｽ･ﾚﾝﾀﾙ料
合計（税抜）
(B)]]="",機械装置・工具器具費15[[#This Row],[ﾘｰｽ･ﾚﾝﾀﾙ先
事業者名]]=""),
    "",
    IF(AND(機械装置・工具器具費15[[#This Row],[品　名]]&lt;&gt;"",機械装置・工具器具費15[[#This Row],[用　途]]&lt;&gt;"",機械装置・工具器具費15[[#This Row],[調達
方法]]="購入",機械装置・工具器具費15[[#This Row],[ﾘｰｽ・
ﾚﾝﾀﾙ
月数]]="",機械装置・工具器具費15[[#This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途]]&lt;&gt;"",OR(機械装置・工具器具費15[[#This Row],[調達
方法]]="ﾘｰｽ",機械装置・工具器具費15[[#This Row],[調達
方法]]="ﾚﾝﾀﾙ"),機械装置・工具器具費15[[#This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途]]&lt;&gt;"",機械装置・工具器具費15[[#This Row],[調達
方法]]="購入",機械装置・工具器具費15[[#This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"←購入の場合は設置期間を記入しないでください。",
       "←全ての項目を記入してください。"))))</f>
        <v/>
      </c>
      <c r="M24" s="7"/>
      <c r="N24" s="7"/>
      <c r="O24" s="7"/>
      <c r="P24" s="7"/>
      <c r="Q24" s="7"/>
      <c r="R24" s="7"/>
      <c r="S24" s="7"/>
      <c r="T24" s="7"/>
      <c r="U24" s="7"/>
      <c r="V24" s="7"/>
    </row>
    <row r="25" spans="1:22" ht="30" customHeight="1" x14ac:dyDescent="0.2">
      <c r="A25" s="169"/>
      <c r="B25" s="170"/>
      <c r="C25" s="170"/>
      <c r="D25" s="170"/>
      <c r="E25" s="170"/>
      <c r="F25" s="170"/>
      <c r="G25" s="171"/>
      <c r="H25" s="79" t="s">
        <v>51</v>
      </c>
      <c r="I25" s="605">
        <f>SUBTOTAL(109,機械装置・工具器具費15[助成対象
経費
（税抜）
(A)×(B）])</f>
        <v>0</v>
      </c>
      <c r="J25" s="605">
        <f>SUBTOTAL(109,機械装置・工具器具費15[助成事業に
要する経費
（税込）])</f>
        <v>0</v>
      </c>
      <c r="K25" s="173"/>
      <c r="L25" s="82"/>
      <c r="M25" s="7"/>
      <c r="N25" s="7"/>
      <c r="O25" s="7"/>
      <c r="P25" s="7"/>
      <c r="Q25" s="7"/>
      <c r="R25" s="7"/>
      <c r="S25" s="7"/>
      <c r="T25" s="7"/>
      <c r="U25" s="7"/>
      <c r="V25" s="7"/>
    </row>
  </sheetData>
  <sheetProtection sheet="1" formatCells="0" formatRows="0" insertRows="0" deleteRows="0" selectLockedCells="1"/>
  <dataConsolidate/>
  <phoneticPr fontId="1"/>
  <conditionalFormatting sqref="E8:E24">
    <cfRule type="expression" dxfId="84" priority="1">
      <formula>$D8="購入"</formula>
    </cfRule>
  </conditionalFormatting>
  <conditionalFormatting sqref="E8:E24">
    <cfRule type="expression" dxfId="83" priority="2">
      <formula>AND(OR($B8&lt;&gt;"",$C8&lt;&gt;"",$D8&lt;&gt;"",$E8&lt;&gt;"",$F8&lt;&gt;"",$G8&lt;&gt;"",$H8&lt;&gt;""),E8="")</formula>
    </cfRule>
  </conditionalFormatting>
  <conditionalFormatting sqref="K8:K24 B8:D24 F8:H24">
    <cfRule type="expression" dxfId="82" priority="3">
      <formula>AND(OR($B8&lt;&gt;"",$C8&lt;&gt;"",$D8&lt;&gt;"",$F8&lt;&gt;"",$G8&lt;&gt;"",$H8&lt;&gt;""),B8="")</formula>
    </cfRule>
  </conditionalFormatting>
  <dataValidations count="8">
    <dataValidation allowBlank="1" showInputMessage="1" showErrorMessage="1" prompt="未定等不明確の場合は、 申請時点の候補先を記入してください。「未定、検討中」等の記入はできません。" sqref="K8:K24"/>
    <dataValidation type="list" allowBlank="1" showInputMessage="1" showErrorMessage="1" sqref="D8:D24">
      <formula1>"ﾘｰｽ,ﾚﾝﾀﾙ"</formula1>
    </dataValidation>
    <dataValidation imeMode="halfAlpha" allowBlank="1" showInputMessage="1" showErrorMessage="1" prompt="本助成事業に必要な最小限の数量を記入してください。" sqref="F8:F24"/>
    <dataValidation allowBlank="1" showInputMessage="1" showErrorMessage="1" prompt="生産・量産用の機械装置等に係る経費は計上できません。" sqref="B8:B24"/>
    <dataValidation type="custom" allowBlank="1" showInputMessage="1" showErrorMessage="1" sqref="L8:L24">
      <formula1>ISERROR(FIND(CHAR(10),L8))</formula1>
    </dataValidation>
    <dataValidation allowBlank="1" showInputMessage="1" showErrorMessage="1" prompt="（例）_x000a_○○加工_x000a_" sqref="C8:C24"/>
    <dataValidation allowBlank="1" showInputMessage="1" showErrorMessage="1" prompt="自動計算されます。" sqref="I8:J24"/>
    <dataValidation type="whole" imeMode="disabled" allowBlank="1" showInputMessage="1" showErrorMessage="1" prompt="リース・レンタル月数（数字）のみ記入してください。_x000a_（例）リース・レンタル月数１年（12ヶ月）の場合→「12」" sqref="E8:E24">
      <formula1>1</formula1>
      <formula2>12</formula2>
    </dataValidation>
  </dataValidations>
  <pageMargins left="0.59055118110236227" right="0.19685039370078741" top="0.39370078740157483" bottom="0.39370078740157483" header="0.19685039370078741" footer="0.19685039370078741"/>
  <pageSetup paperSize="9" scale="94" orientation="portrait" r:id="rId1"/>
  <headerFooter>
    <oddFooter>&amp;C&amp;10&amp;A</oddFooter>
  </headerFooter>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R31"/>
  <sheetViews>
    <sheetView showGridLines="0" view="pageBreakPreview" topLeftCell="A22" zoomScale="106" zoomScaleNormal="100" zoomScaleSheetLayoutView="106" workbookViewId="0">
      <selection activeCell="H7" sqref="H7"/>
    </sheetView>
  </sheetViews>
  <sheetFormatPr defaultColWidth="2.08984375" defaultRowHeight="14.25" customHeight="1" x14ac:dyDescent="0.2"/>
  <cols>
    <col min="1" max="1" width="6.90625" style="5" customWidth="1"/>
    <col min="2" max="2" width="23" style="5" customWidth="1"/>
    <col min="3" max="3" width="10.7265625" style="5" customWidth="1"/>
    <col min="4" max="4" width="5.7265625" style="5" customWidth="1"/>
    <col min="5" max="5" width="11.36328125" style="5" customWidth="1"/>
    <col min="6" max="7" width="11.453125" style="5" customWidth="1"/>
    <col min="8" max="8" width="16.36328125" style="5" customWidth="1"/>
    <col min="9" max="9" width="2.08984375" style="57" customWidth="1"/>
    <col min="10" max="11" width="2.08984375" style="5" customWidth="1"/>
    <col min="12" max="12" width="11.26953125" style="5" customWidth="1"/>
    <col min="13" max="13" width="9.453125" style="5" customWidth="1"/>
    <col min="14" max="14" width="6.26953125" style="5" customWidth="1"/>
    <col min="15" max="211" width="2.08984375" style="5" customWidth="1"/>
    <col min="212" max="16384" width="2.08984375" style="5"/>
  </cols>
  <sheetData>
    <row r="1" spans="1:44" s="126" customFormat="1" ht="15" customHeight="1" x14ac:dyDescent="0.2">
      <c r="A1" s="115"/>
      <c r="B1" s="124"/>
      <c r="C1" s="124"/>
      <c r="D1" s="124"/>
      <c r="E1" s="124"/>
      <c r="F1" s="124"/>
      <c r="G1" s="124"/>
      <c r="H1" s="23" t="s">
        <v>581</v>
      </c>
      <c r="I1" s="139"/>
      <c r="J1" s="140"/>
      <c r="K1" s="140"/>
      <c r="L1" s="124"/>
      <c r="M1" s="124"/>
      <c r="N1" s="124"/>
      <c r="O1" s="124"/>
      <c r="P1" s="124"/>
      <c r="Q1" s="124"/>
      <c r="R1" s="124"/>
      <c r="S1" s="124"/>
      <c r="T1" s="127"/>
      <c r="U1" s="127"/>
      <c r="V1" s="141"/>
      <c r="W1" s="141"/>
      <c r="X1" s="141"/>
      <c r="Y1" s="141"/>
      <c r="Z1" s="141"/>
    </row>
    <row r="2" spans="1:44" ht="15" customHeight="1" x14ac:dyDescent="0.2">
      <c r="A2" s="17" t="s">
        <v>491</v>
      </c>
      <c r="B2" s="33"/>
      <c r="C2" s="33"/>
      <c r="D2" s="33"/>
      <c r="E2" s="33"/>
      <c r="F2" s="33"/>
      <c r="G2" s="33"/>
      <c r="H2" s="33"/>
    </row>
    <row r="3" spans="1:44" ht="15" customHeight="1" x14ac:dyDescent="0.2">
      <c r="A3" s="37" t="s">
        <v>567</v>
      </c>
      <c r="B3" s="19"/>
      <c r="C3" s="19"/>
      <c r="D3" s="19"/>
      <c r="E3" s="19"/>
      <c r="F3" s="19"/>
      <c r="G3" s="19"/>
      <c r="H3" s="19"/>
      <c r="L3" s="77"/>
    </row>
    <row r="4" spans="1:44" ht="15" customHeight="1" x14ac:dyDescent="0.2">
      <c r="A4" s="37" t="s">
        <v>539</v>
      </c>
      <c r="B4" s="19"/>
      <c r="C4" s="19"/>
      <c r="D4" s="19"/>
      <c r="E4" s="19"/>
      <c r="F4" s="19"/>
      <c r="G4" s="19"/>
      <c r="H4" s="19"/>
      <c r="L4" s="77"/>
    </row>
    <row r="5" spans="1:44" ht="15" customHeight="1" x14ac:dyDescent="0.2">
      <c r="A5" s="446" t="s">
        <v>538</v>
      </c>
      <c r="B5" s="19"/>
      <c r="C5" s="19"/>
      <c r="D5" s="19"/>
      <c r="E5" s="19"/>
      <c r="F5" s="19"/>
      <c r="G5" s="19"/>
      <c r="H5" s="46" t="s">
        <v>25</v>
      </c>
      <c r="I5" s="58"/>
      <c r="J5" s="6"/>
      <c r="L5" s="75"/>
    </row>
    <row r="6" spans="1:44" ht="45" customHeight="1" x14ac:dyDescent="0.2">
      <c r="A6" s="40" t="s">
        <v>189</v>
      </c>
      <c r="B6" s="180" t="s">
        <v>492</v>
      </c>
      <c r="C6" s="180" t="s">
        <v>493</v>
      </c>
      <c r="D6" s="47" t="s">
        <v>64</v>
      </c>
      <c r="E6" s="48" t="s">
        <v>270</v>
      </c>
      <c r="F6" s="180" t="s">
        <v>286</v>
      </c>
      <c r="G6" s="180" t="s">
        <v>45</v>
      </c>
      <c r="H6" s="43" t="s">
        <v>494</v>
      </c>
      <c r="I6" s="56" t="s">
        <v>44</v>
      </c>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row>
    <row r="7" spans="1:44" ht="41.25" customHeight="1" x14ac:dyDescent="0.2">
      <c r="A7" s="580">
        <f t="shared" ref="A7:A23" si="0">ROW()-6</f>
        <v>1</v>
      </c>
      <c r="B7" s="54"/>
      <c r="C7" s="49"/>
      <c r="D7" s="12"/>
      <c r="E7" s="49"/>
      <c r="F7" s="577">
        <f>委託16[[#This Row],[数量
(A)]]*委託16[[#This Row],[単価
（税抜）
(B)]]</f>
        <v>0</v>
      </c>
      <c r="G7" s="577">
        <f>ROUNDDOWN(委託16[[#This Row],[助成対象経費
（税抜）
(A)×(B）]]*1.1,0)</f>
        <v>0</v>
      </c>
      <c r="H7" s="60"/>
      <c r="I7" s="581" t="str">
        <f>IF(OR(AND(委託16[[#This Row],[委託内容]]="",委託16[[#This Row],[数量
(A)]]="",委託16[[#This Row],[単位]]="",委託16[[#This Row],[単価
（税抜）
(B)]]="",委託16[[#This Row],[委託先事業者名  ]]=""),
          AND(委託16[[#This Row],[委託内容]]&lt;&gt;"",委託16[[#This Row],[数量
(A)]]&lt;&gt;"",委託16[[#This Row],[単位]]&lt;&gt;"",委託16[[#This Row],[単価
（税抜）
(B)]]&lt;&gt;"",委託16[[#This Row],[委託先事業者名  ]]&lt;&gt;"")),
    "",
    "←全ての項目を入力してください。")</f>
        <v/>
      </c>
    </row>
    <row r="8" spans="1:44" ht="41.25" customHeight="1" x14ac:dyDescent="0.2">
      <c r="A8" s="580">
        <f t="shared" si="0"/>
        <v>2</v>
      </c>
      <c r="B8" s="54"/>
      <c r="C8" s="49"/>
      <c r="D8" s="12"/>
      <c r="E8" s="49"/>
      <c r="F8" s="577">
        <f>委託16[[#This Row],[数量
(A)]]*委託16[[#This Row],[単価
（税抜）
(B)]]</f>
        <v>0</v>
      </c>
      <c r="G8" s="577">
        <f>ROUNDDOWN(委託16[[#This Row],[助成対象経費
（税抜）
(A)×(B）]]*1.1,0)</f>
        <v>0</v>
      </c>
      <c r="H8" s="60"/>
      <c r="I8" s="581" t="str">
        <f>IF(OR(AND(委託16[[#This Row],[委託内容]]="",委託16[[#This Row],[数量
(A)]]="",委託16[[#This Row],[単位]]="",委託16[[#This Row],[単価
（税抜）
(B)]]="",委託16[[#This Row],[委託先事業者名  ]]=""),
          AND(委託16[[#This Row],[委託内容]]&lt;&gt;"",委託16[[#This Row],[数量
(A)]]&lt;&gt;"",委託16[[#This Row],[単位]]&lt;&gt;"",委託16[[#This Row],[単価
（税抜）
(B)]]&lt;&gt;"",委託16[[#This Row],[委託先事業者名  ]]&lt;&gt;"")),
    "",
    "←全ての項目を入力してください。")</f>
        <v/>
      </c>
      <c r="K8" s="142"/>
      <c r="M8" s="143"/>
      <c r="N8" s="143"/>
    </row>
    <row r="9" spans="1:44" ht="41.25" customHeight="1" x14ac:dyDescent="0.2">
      <c r="A9" s="580">
        <f t="shared" si="0"/>
        <v>3</v>
      </c>
      <c r="B9" s="54"/>
      <c r="C9" s="145"/>
      <c r="D9" s="146"/>
      <c r="E9" s="138"/>
      <c r="F9" s="577">
        <f>委託16[[#This Row],[数量
(A)]]*委託16[[#This Row],[単価
（税抜）
(B)]]</f>
        <v>0</v>
      </c>
      <c r="G9" s="577">
        <f>ROUNDDOWN(委託16[[#This Row],[助成対象経費
（税抜）
(A)×(B）]]*1.1,0)</f>
        <v>0</v>
      </c>
      <c r="H9" s="130"/>
      <c r="I9" s="581" t="str">
        <f>IF(OR(AND(委託16[[#This Row],[委託内容]]="",委託16[[#This Row],[数量
(A)]]="",委託16[[#This Row],[単位]]="",委託16[[#This Row],[単価
（税抜）
(B)]]="",委託16[[#This Row],[委託先事業者名  ]]=""),
          AND(委託16[[#This Row],[委託内容]]&lt;&gt;"",委託16[[#This Row],[数量
(A)]]&lt;&gt;"",委託16[[#This Row],[単位]]&lt;&gt;"",委託16[[#This Row],[単価
（税抜）
(B)]]&lt;&gt;"",委託16[[#This Row],[委託先事業者名  ]]&lt;&gt;"")),
    "",
    "←全ての項目を入力してください。")</f>
        <v/>
      </c>
      <c r="L9" s="7"/>
      <c r="M9" s="7"/>
      <c r="N9" s="7"/>
    </row>
    <row r="10" spans="1:44" ht="41.25" customHeight="1" x14ac:dyDescent="0.2">
      <c r="A10" s="580">
        <f t="shared" si="0"/>
        <v>4</v>
      </c>
      <c r="B10" s="539"/>
      <c r="C10" s="540"/>
      <c r="D10" s="13"/>
      <c r="E10" s="540"/>
      <c r="F10" s="577">
        <f>委託16[[#This Row],[数量
(A)]]*委託16[[#This Row],[単価
（税抜）
(B)]]</f>
        <v>0</v>
      </c>
      <c r="G10" s="577">
        <f>ROUNDDOWN(委託16[[#This Row],[助成対象経費
（税抜）
(A)×(B）]]*1.1,0)</f>
        <v>0</v>
      </c>
      <c r="H10" s="541"/>
      <c r="I10" s="581" t="str">
        <f>IF(OR(AND(委託16[[#This Row],[委託内容]]="",委託16[[#This Row],[数量
(A)]]="",委託16[[#This Row],[単位]]="",委託16[[#This Row],[単価
（税抜）
(B)]]="",委託16[[#This Row],[委託先事業者名  ]]=""),
          AND(委託16[[#This Row],[委託内容]]&lt;&gt;"",委託16[[#This Row],[数量
(A)]]&lt;&gt;"",委託16[[#This Row],[単位]]&lt;&gt;"",委託16[[#This Row],[単価
（税抜）
(B)]]&lt;&gt;"",委託16[[#This Row],[委託先事業者名  ]]&lt;&gt;"")),
    "",
    "←全ての項目を入力してください。")</f>
        <v/>
      </c>
      <c r="L10" s="7"/>
      <c r="M10" s="7"/>
      <c r="N10" s="7"/>
    </row>
    <row r="11" spans="1:44" ht="41.25" customHeight="1" x14ac:dyDescent="0.2">
      <c r="A11" s="580">
        <f t="shared" si="0"/>
        <v>5</v>
      </c>
      <c r="B11" s="54"/>
      <c r="C11" s="49"/>
      <c r="D11" s="12"/>
      <c r="E11" s="49"/>
      <c r="F11" s="577">
        <f>委託16[[#This Row],[数量
(A)]]*委託16[[#This Row],[単価
（税抜）
(B)]]</f>
        <v>0</v>
      </c>
      <c r="G11" s="577">
        <f>ROUNDDOWN(委託16[[#This Row],[助成対象経費
（税抜）
(A)×(B）]]*1.1,0)</f>
        <v>0</v>
      </c>
      <c r="H11" s="60"/>
      <c r="I11" s="581" t="str">
        <f>IF(OR(AND(委託16[[#This Row],[委託内容]]="",委託16[[#This Row],[数量
(A)]]="",委託16[[#This Row],[単位]]="",委託16[[#This Row],[単価
（税抜）
(B)]]="",委託16[[#This Row],[委託先事業者名  ]]=""),
          AND(委託16[[#This Row],[委託内容]]&lt;&gt;"",委託16[[#This Row],[数量
(A)]]&lt;&gt;"",委託16[[#This Row],[単位]]&lt;&gt;"",委託16[[#This Row],[単価
（税抜）
(B)]]&lt;&gt;"",委託16[[#This Row],[委託先事業者名  ]]&lt;&gt;"")),
    "",
    "←全ての項目を入力してください。")</f>
        <v/>
      </c>
      <c r="L11" s="7"/>
      <c r="M11" s="7"/>
      <c r="N11" s="7"/>
    </row>
    <row r="12" spans="1:44" ht="41.25" customHeight="1" x14ac:dyDescent="0.2">
      <c r="A12" s="580">
        <f t="shared" si="0"/>
        <v>6</v>
      </c>
      <c r="B12" s="54"/>
      <c r="C12" s="49"/>
      <c r="D12" s="13"/>
      <c r="E12" s="49"/>
      <c r="F12" s="577">
        <f>委託16[[#This Row],[数量
(A)]]*委託16[[#This Row],[単価
（税抜）
(B)]]</f>
        <v>0</v>
      </c>
      <c r="G12" s="577">
        <f>ROUNDDOWN(委託16[[#This Row],[助成対象経費
（税抜）
(A)×(B）]]*1.1,0)</f>
        <v>0</v>
      </c>
      <c r="H12" s="60"/>
      <c r="I12" s="581" t="str">
        <f>IF(OR(AND(委託16[[#This Row],[委託内容]]="",委託16[[#This Row],[数量
(A)]]="",委託16[[#This Row],[単位]]="",委託16[[#This Row],[単価
（税抜）
(B)]]="",委託16[[#This Row],[委託先事業者名  ]]=""),
          AND(委託16[[#This Row],[委託内容]]&lt;&gt;"",委託16[[#This Row],[数量
(A)]]&lt;&gt;"",委託16[[#This Row],[単位]]&lt;&gt;"",委託16[[#This Row],[単価
（税抜）
(B)]]&lt;&gt;"",委託16[[#This Row],[委託先事業者名  ]]&lt;&gt;"")),
    "",
    "←全ての項目を入力してください。")</f>
        <v/>
      </c>
      <c r="L12" s="7"/>
      <c r="M12" s="7"/>
      <c r="N12" s="7"/>
    </row>
    <row r="13" spans="1:44" ht="41.25" customHeight="1" x14ac:dyDescent="0.2">
      <c r="A13" s="580">
        <f t="shared" si="0"/>
        <v>7</v>
      </c>
      <c r="B13" s="54"/>
      <c r="C13" s="49"/>
      <c r="D13" s="13"/>
      <c r="E13" s="49"/>
      <c r="F13" s="577">
        <f>委託16[[#This Row],[数量
(A)]]*委託16[[#This Row],[単価
（税抜）
(B)]]</f>
        <v>0</v>
      </c>
      <c r="G13" s="577">
        <f>ROUNDDOWN(委託16[[#This Row],[助成対象経費
（税抜）
(A)×(B）]]*1.1,0)</f>
        <v>0</v>
      </c>
      <c r="H13" s="60"/>
      <c r="I13" s="581" t="str">
        <f>IF(OR(AND(委託16[[#This Row],[委託内容]]="",委託16[[#This Row],[数量
(A)]]="",委託16[[#This Row],[単位]]="",委託16[[#This Row],[単価
（税抜）
(B)]]="",委託16[[#This Row],[委託先事業者名  ]]=""),
          AND(委託16[[#This Row],[委託内容]]&lt;&gt;"",委託16[[#This Row],[数量
(A)]]&lt;&gt;"",委託16[[#This Row],[単位]]&lt;&gt;"",委託16[[#This Row],[単価
（税抜）
(B)]]&lt;&gt;"",委託16[[#This Row],[委託先事業者名  ]]&lt;&gt;"")),
    "",
    "←全ての項目を入力してください。")</f>
        <v/>
      </c>
    </row>
    <row r="14" spans="1:44" ht="41.25" customHeight="1" x14ac:dyDescent="0.2">
      <c r="A14" s="580">
        <f t="shared" si="0"/>
        <v>8</v>
      </c>
      <c r="B14" s="54"/>
      <c r="C14" s="49"/>
      <c r="D14" s="13"/>
      <c r="E14" s="49"/>
      <c r="F14" s="577">
        <f>委託16[[#This Row],[数量
(A)]]*委託16[[#This Row],[単価
（税抜）
(B)]]</f>
        <v>0</v>
      </c>
      <c r="G14" s="577">
        <f>ROUNDDOWN(委託16[[#This Row],[助成対象経費
（税抜）
(A)×(B）]]*1.1,0)</f>
        <v>0</v>
      </c>
      <c r="H14" s="60"/>
      <c r="I14" s="581" t="str">
        <f>IF(OR(AND(委託16[[#This Row],[委託内容]]="",委託16[[#This Row],[数量
(A)]]="",委託16[[#This Row],[単位]]="",委託16[[#This Row],[単価
（税抜）
(B)]]="",委託16[[#This Row],[委託先事業者名  ]]=""),
          AND(委託16[[#This Row],[委託内容]]&lt;&gt;"",委託16[[#This Row],[数量
(A)]]&lt;&gt;"",委託16[[#This Row],[単位]]&lt;&gt;"",委託16[[#This Row],[単価
（税抜）
(B)]]&lt;&gt;"",委託16[[#This Row],[委託先事業者名  ]]&lt;&gt;"")),
    "",
    "←全ての項目を入力してください。")</f>
        <v/>
      </c>
    </row>
    <row r="15" spans="1:44" ht="41.25" customHeight="1" x14ac:dyDescent="0.2">
      <c r="A15" s="580">
        <f t="shared" si="0"/>
        <v>9</v>
      </c>
      <c r="B15" s="54"/>
      <c r="C15" s="49"/>
      <c r="D15" s="13"/>
      <c r="E15" s="49"/>
      <c r="F15" s="577">
        <f>委託16[[#This Row],[数量
(A)]]*委託16[[#This Row],[単価
（税抜）
(B)]]</f>
        <v>0</v>
      </c>
      <c r="G15" s="577">
        <f>ROUNDDOWN(委託16[[#This Row],[助成対象経費
（税抜）
(A)×(B）]]*1.1,0)</f>
        <v>0</v>
      </c>
      <c r="H15" s="60"/>
      <c r="I15" s="581" t="str">
        <f>IF(OR(AND(委託16[[#This Row],[委託内容]]="",委託16[[#This Row],[数量
(A)]]="",委託16[[#This Row],[単位]]="",委託16[[#This Row],[単価
（税抜）
(B)]]="",委託16[[#This Row],[委託先事業者名  ]]=""),
          AND(委託16[[#This Row],[委託内容]]&lt;&gt;"",委託16[[#This Row],[数量
(A)]]&lt;&gt;"",委託16[[#This Row],[単位]]&lt;&gt;"",委託16[[#This Row],[単価
（税抜）
(B)]]&lt;&gt;"",委託16[[#This Row],[委託先事業者名  ]]&lt;&gt;"")),
    "",
    "←全ての項目を入力してください。")</f>
        <v/>
      </c>
      <c r="K15" s="7"/>
      <c r="L15" s="7"/>
      <c r="M15" s="7"/>
    </row>
    <row r="16" spans="1:44" ht="41.25" customHeight="1" x14ac:dyDescent="0.2">
      <c r="A16" s="580">
        <f t="shared" si="0"/>
        <v>10</v>
      </c>
      <c r="B16" s="54"/>
      <c r="C16" s="49"/>
      <c r="D16" s="13"/>
      <c r="E16" s="49"/>
      <c r="F16" s="577">
        <f>委託16[[#This Row],[数量
(A)]]*委託16[[#This Row],[単価
（税抜）
(B)]]</f>
        <v>0</v>
      </c>
      <c r="G16" s="577">
        <f>ROUNDDOWN(委託16[[#This Row],[助成対象経費
（税抜）
(A)×(B）]]*1.1,0)</f>
        <v>0</v>
      </c>
      <c r="H16" s="60"/>
      <c r="I16" s="581" t="str">
        <f>IF(OR(AND(委託16[[#This Row],[委託内容]]="",委託16[[#This Row],[数量
(A)]]="",委託16[[#This Row],[単位]]="",委託16[[#This Row],[単価
（税抜）
(B)]]="",委託16[[#This Row],[委託先事業者名  ]]=""),
          AND(委託16[[#This Row],[委託内容]]&lt;&gt;"",委託16[[#This Row],[数量
(A)]]&lt;&gt;"",委託16[[#This Row],[単位]]&lt;&gt;"",委託16[[#This Row],[単価
（税抜）
(B)]]&lt;&gt;"",委託16[[#This Row],[委託先事業者名  ]]&lt;&gt;"")),
    "",
    "←全ての項目を入力してください。")</f>
        <v/>
      </c>
      <c r="K16" s="7"/>
      <c r="L16" s="7"/>
      <c r="M16" s="7"/>
    </row>
    <row r="17" spans="1:16" ht="41.25" customHeight="1" x14ac:dyDescent="0.2">
      <c r="A17" s="580">
        <f t="shared" si="0"/>
        <v>11</v>
      </c>
      <c r="B17" s="54"/>
      <c r="C17" s="49"/>
      <c r="D17" s="13"/>
      <c r="E17" s="49"/>
      <c r="F17" s="577">
        <f>委託16[[#This Row],[数量
(A)]]*委託16[[#This Row],[単価
（税抜）
(B)]]</f>
        <v>0</v>
      </c>
      <c r="G17" s="577">
        <f>ROUNDDOWN(委託16[[#This Row],[助成対象経費
（税抜）
(A)×(B）]]*1.1,0)</f>
        <v>0</v>
      </c>
      <c r="H17" s="60"/>
      <c r="I17" s="581" t="str">
        <f>IF(OR(AND(委託16[[#This Row],[委託内容]]="",委託16[[#This Row],[数量
(A)]]="",委託16[[#This Row],[単位]]="",委託16[[#This Row],[単価
（税抜）
(B)]]="",委託16[[#This Row],[委託先事業者名  ]]=""),
          AND(委託16[[#This Row],[委託内容]]&lt;&gt;"",委託16[[#This Row],[数量
(A)]]&lt;&gt;"",委託16[[#This Row],[単位]]&lt;&gt;"",委託16[[#This Row],[単価
（税抜）
(B)]]&lt;&gt;"",委託16[[#This Row],[委託先事業者名  ]]&lt;&gt;"")),
    "",
    "←全ての項目を入力してください。")</f>
        <v/>
      </c>
      <c r="K17" s="7"/>
      <c r="L17" s="7"/>
      <c r="M17" s="7"/>
    </row>
    <row r="18" spans="1:16" ht="41.25" customHeight="1" x14ac:dyDescent="0.2">
      <c r="A18" s="580">
        <f t="shared" si="0"/>
        <v>12</v>
      </c>
      <c r="B18" s="54"/>
      <c r="C18" s="49"/>
      <c r="D18" s="13"/>
      <c r="E18" s="49"/>
      <c r="F18" s="577">
        <f>委託16[[#This Row],[数量
(A)]]*委託16[[#This Row],[単価
（税抜）
(B)]]</f>
        <v>0</v>
      </c>
      <c r="G18" s="577">
        <f>ROUNDDOWN(委託16[[#This Row],[助成対象経費
（税抜）
(A)×(B）]]*1.1,0)</f>
        <v>0</v>
      </c>
      <c r="H18" s="60"/>
      <c r="I18" s="581" t="str">
        <f>IF(OR(AND(委託16[[#This Row],[委託内容]]="",委託16[[#This Row],[数量
(A)]]="",委託16[[#This Row],[単位]]="",委託16[[#This Row],[単価
（税抜）
(B)]]="",委託16[[#This Row],[委託先事業者名  ]]=""),
          AND(委託16[[#This Row],[委託内容]]&lt;&gt;"",委託16[[#This Row],[数量
(A)]]&lt;&gt;"",委託16[[#This Row],[単位]]&lt;&gt;"",委託16[[#This Row],[単価
（税抜）
(B)]]&lt;&gt;"",委託16[[#This Row],[委託先事業者名  ]]&lt;&gt;"")),
    "",
    "←全ての項目を入力してください。")</f>
        <v/>
      </c>
      <c r="K18" s="7"/>
      <c r="L18" s="7"/>
      <c r="M18" s="7"/>
    </row>
    <row r="19" spans="1:16" ht="41.25" customHeight="1" x14ac:dyDescent="0.2">
      <c r="A19" s="580">
        <f t="shared" si="0"/>
        <v>13</v>
      </c>
      <c r="B19" s="54"/>
      <c r="C19" s="49"/>
      <c r="D19" s="13"/>
      <c r="E19" s="49"/>
      <c r="F19" s="577">
        <f>委託16[[#This Row],[数量
(A)]]*委託16[[#This Row],[単価
（税抜）
(B)]]</f>
        <v>0</v>
      </c>
      <c r="G19" s="577">
        <f>ROUNDDOWN(委託16[[#This Row],[助成対象経費
（税抜）
(A)×(B）]]*1.1,0)</f>
        <v>0</v>
      </c>
      <c r="H19" s="60"/>
      <c r="I19" s="581" t="str">
        <f>IF(OR(AND(委託16[[#This Row],[委託内容]]="",委託16[[#This Row],[数量
(A)]]="",委託16[[#This Row],[単位]]="",委託16[[#This Row],[単価
（税抜）
(B)]]="",委託16[[#This Row],[委託先事業者名  ]]=""),
          AND(委託16[[#This Row],[委託内容]]&lt;&gt;"",委託16[[#This Row],[数量
(A)]]&lt;&gt;"",委託16[[#This Row],[単位]]&lt;&gt;"",委託16[[#This Row],[単価
（税抜）
(B)]]&lt;&gt;"",委託16[[#This Row],[委託先事業者名  ]]&lt;&gt;"")),
    "",
    "←全ての項目を入力してください。")</f>
        <v/>
      </c>
      <c r="K19" s="7"/>
      <c r="L19" s="7"/>
      <c r="M19" s="7"/>
    </row>
    <row r="20" spans="1:16" ht="41.25" customHeight="1" x14ac:dyDescent="0.2">
      <c r="A20" s="580">
        <f t="shared" si="0"/>
        <v>14</v>
      </c>
      <c r="B20" s="54"/>
      <c r="C20" s="49"/>
      <c r="D20" s="13"/>
      <c r="E20" s="49"/>
      <c r="F20" s="577">
        <f>委託16[[#This Row],[数量
(A)]]*委託16[[#This Row],[単価
（税抜）
(B)]]</f>
        <v>0</v>
      </c>
      <c r="G20" s="577">
        <f>ROUNDDOWN(委託16[[#This Row],[助成対象経費
（税抜）
(A)×(B）]]*1.1,0)</f>
        <v>0</v>
      </c>
      <c r="H20" s="60"/>
      <c r="I20" s="581" t="str">
        <f>IF(OR(AND(委託16[[#This Row],[委託内容]]="",委託16[[#This Row],[数量
(A)]]="",委託16[[#This Row],[単位]]="",委託16[[#This Row],[単価
（税抜）
(B)]]="",委託16[[#This Row],[委託先事業者名  ]]=""),
          AND(委託16[[#This Row],[委託内容]]&lt;&gt;"",委託16[[#This Row],[数量
(A)]]&lt;&gt;"",委託16[[#This Row],[単位]]&lt;&gt;"",委託16[[#This Row],[単価
（税抜）
(B)]]&lt;&gt;"",委託16[[#This Row],[委託先事業者名  ]]&lt;&gt;"")),
    "",
    "←全ての項目を入力してください。")</f>
        <v/>
      </c>
      <c r="K20" s="7"/>
      <c r="L20" s="7"/>
      <c r="M20" s="7"/>
    </row>
    <row r="21" spans="1:16" ht="41.25" customHeight="1" x14ac:dyDescent="0.2">
      <c r="A21" s="580">
        <f t="shared" si="0"/>
        <v>15</v>
      </c>
      <c r="B21" s="54"/>
      <c r="C21" s="49"/>
      <c r="D21" s="13"/>
      <c r="E21" s="49"/>
      <c r="F21" s="577">
        <f>委託16[[#This Row],[数量
(A)]]*委託16[[#This Row],[単価
（税抜）
(B)]]</f>
        <v>0</v>
      </c>
      <c r="G21" s="577">
        <f>ROUNDDOWN(委託16[[#This Row],[助成対象経費
（税抜）
(A)×(B）]]*1.1,0)</f>
        <v>0</v>
      </c>
      <c r="H21" s="61"/>
      <c r="I21" s="582" t="str">
        <f>IF(OR(AND(委託16[[#This Row],[委託内容]]="",委託16[[#This Row],[数量
(A)]]="",委託16[[#This Row],[単位]]="",委託16[[#This Row],[単価
（税抜）
(B)]]="",委託16[[#This Row],[委託先事業者名  ]]=""),
          AND(委託16[[#This Row],[委託内容]]&lt;&gt;"",委託16[[#This Row],[数量
(A)]]&lt;&gt;"",委託16[[#This Row],[単位]]&lt;&gt;"",委託16[[#This Row],[単価
（税抜）
(B)]]&lt;&gt;"",委託16[[#This Row],[委託先事業者名  ]]&lt;&gt;"")),
    "",
    "←全ての項目を入力してください。")</f>
        <v/>
      </c>
      <c r="K21" s="7"/>
      <c r="L21" s="7"/>
      <c r="M21" s="7"/>
    </row>
    <row r="22" spans="1:16" ht="41.25" customHeight="1" x14ac:dyDescent="0.2">
      <c r="A22" s="580">
        <f t="shared" si="0"/>
        <v>16</v>
      </c>
      <c r="B22" s="54"/>
      <c r="C22" s="49"/>
      <c r="D22" s="13"/>
      <c r="E22" s="49"/>
      <c r="F22" s="577">
        <f>委託16[[#This Row],[数量
(A)]]*委託16[[#This Row],[単価
（税抜）
(B)]]</f>
        <v>0</v>
      </c>
      <c r="G22" s="577">
        <f>ROUNDDOWN(委託16[[#This Row],[助成対象経費
（税抜）
(A)×(B）]]*1.1,0)</f>
        <v>0</v>
      </c>
      <c r="H22" s="61"/>
      <c r="I22" s="582" t="str">
        <f>IF(OR(AND(委託16[[#This Row],[委託内容]]="",委託16[[#This Row],[数量
(A)]]="",委託16[[#This Row],[単位]]="",委託16[[#This Row],[単価
（税抜）
(B)]]="",委託16[[#This Row],[委託先事業者名  ]]=""),
          AND(委託16[[#This Row],[委託内容]]&lt;&gt;"",委託16[[#This Row],[数量
(A)]]&lt;&gt;"",委託16[[#This Row],[単位]]&lt;&gt;"",委託16[[#This Row],[単価
（税抜）
(B)]]&lt;&gt;"",委託16[[#This Row],[委託先事業者名  ]]&lt;&gt;"")),
    "",
    "←全ての項目を入力してください。")</f>
        <v/>
      </c>
      <c r="K22" s="7"/>
      <c r="L22" s="7"/>
      <c r="M22" s="7"/>
    </row>
    <row r="23" spans="1:16" ht="41.25" customHeight="1" x14ac:dyDescent="0.2">
      <c r="A23" s="580">
        <f t="shared" si="0"/>
        <v>17</v>
      </c>
      <c r="B23" s="54"/>
      <c r="C23" s="49"/>
      <c r="D23" s="13"/>
      <c r="E23" s="49"/>
      <c r="F23" s="577">
        <f>委託16[[#This Row],[数量
(A)]]*委託16[[#This Row],[単価
（税抜）
(B)]]</f>
        <v>0</v>
      </c>
      <c r="G23" s="577">
        <f>ROUNDDOWN(委託16[[#This Row],[助成対象経費
（税抜）
(A)×(B）]]*1.1,0)</f>
        <v>0</v>
      </c>
      <c r="H23" s="60"/>
      <c r="I23" s="581" t="str">
        <f>IF(OR(AND(委託16[[#This Row],[委託内容]]="",委託16[[#This Row],[数量
(A)]]="",委託16[[#This Row],[単位]]="",委託16[[#This Row],[単価
（税抜）
(B)]]="",委託16[[#This Row],[委託先事業者名  ]]=""),
          AND(委託16[[#This Row],[委託内容]]&lt;&gt;"",委託16[[#This Row],[数量
(A)]]&lt;&gt;"",委託16[[#This Row],[単位]]&lt;&gt;"",委託16[[#This Row],[単価
（税抜）
(B)]]&lt;&gt;"",委託16[[#This Row],[委託先事業者名  ]]&lt;&gt;"")),
    "",
    "←全ての項目を入力してください。")</f>
        <v/>
      </c>
      <c r="K23" s="143"/>
      <c r="L23" s="143"/>
      <c r="M23" s="143"/>
    </row>
    <row r="24" spans="1:16" ht="30" customHeight="1" x14ac:dyDescent="0.2">
      <c r="A24" s="45"/>
      <c r="B24" s="50"/>
      <c r="C24" s="50"/>
      <c r="D24" s="51"/>
      <c r="E24" s="52" t="s">
        <v>51</v>
      </c>
      <c r="F24" s="578">
        <f>SUBTOTAL(109,委託16[助成対象経費
（税抜）
(A)×(B）])</f>
        <v>0</v>
      </c>
      <c r="G24" s="579">
        <f>SUBTOTAL(109,委託16[助成事業に
要する経費
（税込）])</f>
        <v>0</v>
      </c>
      <c r="H24" s="53"/>
      <c r="I24" s="59"/>
      <c r="K24" s="7"/>
      <c r="L24" s="7"/>
      <c r="M24" s="7"/>
    </row>
    <row r="25" spans="1:16" ht="14.25" customHeight="1" x14ac:dyDescent="0.2">
      <c r="K25" s="144"/>
      <c r="L25" s="144"/>
      <c r="M25" s="144"/>
      <c r="N25" s="7"/>
      <c r="O25" s="7"/>
      <c r="P25" s="7"/>
    </row>
    <row r="26" spans="1:16" ht="14.25" customHeight="1" x14ac:dyDescent="0.2">
      <c r="K26" s="7"/>
      <c r="L26" s="7"/>
      <c r="M26" s="7"/>
      <c r="N26" s="7"/>
      <c r="O26" s="7"/>
      <c r="P26" s="7"/>
    </row>
    <row r="27" spans="1:16" ht="14.25" customHeight="1" x14ac:dyDescent="0.2">
      <c r="K27" s="7"/>
      <c r="L27" s="7"/>
      <c r="M27" s="7"/>
      <c r="N27" s="7"/>
      <c r="O27" s="7"/>
      <c r="P27" s="7"/>
    </row>
    <row r="28" spans="1:16" ht="14.25" customHeight="1" x14ac:dyDescent="0.2">
      <c r="K28" s="7"/>
      <c r="L28" s="7"/>
      <c r="M28" s="7"/>
      <c r="N28" s="7"/>
      <c r="O28" s="7"/>
      <c r="P28" s="7"/>
    </row>
    <row r="29" spans="1:16" ht="14.25" customHeight="1" x14ac:dyDescent="0.2">
      <c r="K29" s="7"/>
      <c r="L29" s="7"/>
      <c r="M29" s="7"/>
    </row>
    <row r="30" spans="1:16" ht="14.25" customHeight="1" x14ac:dyDescent="0.2">
      <c r="K30" s="7"/>
      <c r="L30" s="7"/>
      <c r="M30" s="7"/>
    </row>
    <row r="31" spans="1:16" ht="14.25" customHeight="1" x14ac:dyDescent="0.2">
      <c r="K31" s="7"/>
      <c r="L31" s="7"/>
      <c r="M31" s="7"/>
    </row>
  </sheetData>
  <sheetProtection sheet="1" formatCells="0" formatRows="0" insertRows="0" deleteRows="0" selectLockedCells="1"/>
  <phoneticPr fontId="1"/>
  <conditionalFormatting sqref="H9">
    <cfRule type="expression" dxfId="54" priority="1">
      <formula>AND(OR($B9&lt;&gt;"",$C9&lt;&gt;"",$D9&lt;&gt;"",$E9&lt;&gt;"",$H9&lt;&gt;""),H9="")</formula>
    </cfRule>
  </conditionalFormatting>
  <conditionalFormatting sqref="C10:E10">
    <cfRule type="expression" dxfId="53" priority="5">
      <formula>AND(OR($B10&lt;&gt;"",$C10&lt;&gt;"",$D10&lt;&gt;"",$E10&lt;&gt;"",$H10&lt;&gt;""),C10="")</formula>
    </cfRule>
  </conditionalFormatting>
  <conditionalFormatting sqref="H8">
    <cfRule type="expression" dxfId="52" priority="3">
      <formula>AND(OR($B8&lt;&gt;"",$C8&lt;&gt;"",$D8&lt;&gt;"",$E8&lt;&gt;"",$H8&lt;&gt;""),H8="")</formula>
    </cfRule>
  </conditionalFormatting>
  <conditionalFormatting sqref="H11:H23 B7:E7 H7 C11:E23 B8:B23 E8">
    <cfRule type="expression" dxfId="51" priority="7">
      <formula>AND(OR($B7&lt;&gt;"",$C7&lt;&gt;"",$D7&lt;&gt;"",$E7&lt;&gt;"",$H7&lt;&gt;""),B7="")</formula>
    </cfRule>
  </conditionalFormatting>
  <conditionalFormatting sqref="H10">
    <cfRule type="expression" dxfId="50" priority="6">
      <formula>AND(OR($B10&lt;&gt;"",$C10&lt;&gt;"",$D10&lt;&gt;"",$E10&lt;&gt;"",$H10&lt;&gt;""),H10="")</formula>
    </cfRule>
  </conditionalFormatting>
  <conditionalFormatting sqref="C8:D8">
    <cfRule type="expression" dxfId="49" priority="4">
      <formula>AND(OR($B8&lt;&gt;"",$C8&lt;&gt;"",$D8&lt;&gt;"",$E8&lt;&gt;"",$H8&lt;&gt;""),C8="")</formula>
    </cfRule>
  </conditionalFormatting>
  <conditionalFormatting sqref="C9:E9">
    <cfRule type="expression" dxfId="48" priority="2">
      <formula>AND(OR($B9&lt;&gt;"",$C9&lt;&gt;"",$D9&lt;&gt;"",$E9&lt;&gt;"",$H9&lt;&gt;""),C9="")</formula>
    </cfRule>
  </conditionalFormatting>
  <dataValidations count="6">
    <dataValidation type="custom" allowBlank="1" showInputMessage="1" showErrorMessage="1" sqref="I7:I23">
      <formula1>ISERROR(FIND(CHAR(10),I7))</formula1>
    </dataValidation>
    <dataValidation imeMode="halfAlpha" allowBlank="1" showInputMessage="1" showErrorMessage="1" sqref="C7:C23"/>
    <dataValidation allowBlank="1" showInputMessage="1" showErrorMessage="1" prompt="未定等不明確の場合は、 申請時点の候補先を記入してください。「未定、検討中」等の記入はできません。_x000a_" sqref="H7:H23"/>
    <dataValidation imeMode="disabled" allowBlank="1" showInputMessage="1" showErrorMessage="1" prompt="１件あたりの単価が税抜100万円以上の場合は、原則２者以上の見積書を提出してください。" sqref="E7:E23"/>
    <dataValidation type="custom" allowBlank="1" showInputMessage="1" showErrorMessage="1" prompt="自動計算されます。" sqref="F7:G23">
      <formula1>ISERROR(FIND(CHAR(10),F7))</formula1>
    </dataValidation>
    <dataValidation allowBlank="1" showInputMessage="1" showErrorMessage="1" prompt="全ての経費について、計画書を記入してください。" sqref="B7:B23"/>
  </dataValidations>
  <pageMargins left="0.59055118110236227" right="0.19685039370078741" top="0.39370078740157483" bottom="0.39370078740157483" header="0.19685039370078741" footer="0.19685039370078741"/>
  <pageSetup paperSize="9" scale="96" orientation="portrait" r:id="rId1"/>
  <headerFooter>
    <oddFooter>&amp;C&amp;10&amp;A</oddFooter>
  </headerFooter>
  <drawing r:id="rId2"/>
  <tableParts count="1">
    <tablePart r:id="rId3"/>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CV34"/>
  <sheetViews>
    <sheetView showGridLines="0" view="pageBreakPreview" topLeftCell="A22" zoomScale="98" zoomScaleNormal="100" zoomScaleSheetLayoutView="98" workbookViewId="0">
      <selection activeCell="J28" sqref="J28:AI28"/>
    </sheetView>
  </sheetViews>
  <sheetFormatPr defaultColWidth="1.90625" defaultRowHeight="15" customHeight="1" x14ac:dyDescent="0.2"/>
  <cols>
    <col min="1" max="35" width="2.7265625" style="5" customWidth="1"/>
    <col min="36" max="224" width="2.453125" style="5" customWidth="1"/>
    <col min="225" max="16384" width="1.90625" style="5"/>
  </cols>
  <sheetData>
    <row r="1" spans="1:100" ht="15" customHeight="1" x14ac:dyDescent="0.2">
      <c r="A1" s="17" t="s">
        <v>610</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3" t="s">
        <v>581</v>
      </c>
    </row>
    <row r="2" spans="1:100" ht="15" customHeight="1" x14ac:dyDescent="0.2">
      <c r="A2" s="77" t="s">
        <v>712</v>
      </c>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20"/>
    </row>
    <row r="3" spans="1:100" ht="15" customHeight="1" x14ac:dyDescent="0.2">
      <c r="A3" s="75" t="s">
        <v>317</v>
      </c>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20"/>
    </row>
    <row r="4" spans="1:100" ht="15" customHeight="1" x14ac:dyDescent="0.2">
      <c r="A4" s="76" t="s">
        <v>312</v>
      </c>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20"/>
      <c r="CD4" s="36"/>
      <c r="CE4" s="36"/>
      <c r="CF4" s="36"/>
      <c r="CG4" s="36"/>
      <c r="CH4" s="36"/>
      <c r="CI4" s="36"/>
      <c r="CJ4" s="36"/>
      <c r="CK4" s="36"/>
      <c r="CL4" s="36"/>
      <c r="CM4" s="36"/>
      <c r="CN4" s="36"/>
      <c r="CO4" s="36"/>
      <c r="CP4" s="36"/>
      <c r="CQ4" s="36"/>
      <c r="CR4" s="36"/>
      <c r="CS4" s="36"/>
      <c r="CT4" s="36"/>
      <c r="CU4" s="36"/>
      <c r="CV4" s="36"/>
    </row>
    <row r="5" spans="1:100" ht="19.5" customHeight="1" x14ac:dyDescent="0.2">
      <c r="A5" s="1460" t="s">
        <v>191</v>
      </c>
      <c r="B5" s="1370"/>
      <c r="C5" s="1370"/>
      <c r="D5" s="1370"/>
      <c r="E5" s="1371"/>
      <c r="F5" s="1367" t="s">
        <v>483</v>
      </c>
      <c r="G5" s="1368"/>
      <c r="H5" s="1368"/>
      <c r="I5" s="1368"/>
      <c r="J5" s="1461" t="s">
        <v>495</v>
      </c>
      <c r="K5" s="1462"/>
      <c r="L5" s="1462"/>
      <c r="M5" s="1462"/>
      <c r="N5" s="1462"/>
      <c r="O5" s="1462"/>
      <c r="P5" s="1462"/>
      <c r="Q5" s="1462"/>
      <c r="R5" s="1462"/>
      <c r="S5" s="1462"/>
      <c r="T5" s="1463"/>
      <c r="U5" s="1464"/>
      <c r="V5" s="1464"/>
      <c r="W5" s="1464"/>
      <c r="X5" s="1464"/>
      <c r="Y5" s="1464"/>
      <c r="Z5" s="1464"/>
      <c r="AA5" s="1464"/>
      <c r="AB5" s="1464"/>
      <c r="AC5" s="1464"/>
      <c r="AD5" s="1464"/>
      <c r="AE5" s="1464"/>
      <c r="AF5" s="1464"/>
      <c r="AG5" s="1464"/>
      <c r="AH5" s="1464"/>
      <c r="AI5" s="1465"/>
      <c r="BS5" s="7"/>
      <c r="BT5" s="7"/>
      <c r="BU5" s="7"/>
      <c r="BV5" s="7"/>
      <c r="BW5" s="7"/>
      <c r="BX5" s="7"/>
      <c r="BY5" s="7"/>
      <c r="CC5" s="7"/>
      <c r="CD5" s="458"/>
      <c r="CE5" s="458"/>
      <c r="CF5" s="458"/>
      <c r="CG5" s="458"/>
      <c r="CH5" s="458"/>
      <c r="CI5" s="458"/>
      <c r="CJ5" s="458"/>
      <c r="CK5" s="458"/>
      <c r="CL5" s="458"/>
      <c r="CM5" s="458"/>
      <c r="CN5" s="458"/>
      <c r="CO5" s="458"/>
      <c r="CP5" s="458"/>
      <c r="CQ5" s="458"/>
      <c r="CR5" s="458"/>
      <c r="CS5" s="458"/>
      <c r="CT5" s="458"/>
      <c r="CU5" s="458"/>
      <c r="CV5" s="36"/>
    </row>
    <row r="6" spans="1:100" ht="19.5" customHeight="1" x14ac:dyDescent="0.2">
      <c r="A6" s="1449" t="s">
        <v>31</v>
      </c>
      <c r="B6" s="1413"/>
      <c r="C6" s="1413"/>
      <c r="D6" s="1413"/>
      <c r="E6" s="1413"/>
      <c r="F6" s="1413"/>
      <c r="G6" s="1413"/>
      <c r="H6" s="1413"/>
      <c r="I6" s="1414"/>
      <c r="J6" s="1453"/>
      <c r="K6" s="1454"/>
      <c r="L6" s="1454"/>
      <c r="M6" s="1454"/>
      <c r="N6" s="1454"/>
      <c r="O6" s="1454"/>
      <c r="P6" s="1454"/>
      <c r="Q6" s="1454"/>
      <c r="R6" s="1454"/>
      <c r="S6" s="1454"/>
      <c r="T6" s="1455" t="s">
        <v>677</v>
      </c>
      <c r="U6" s="1456"/>
      <c r="V6" s="1456"/>
      <c r="W6" s="1456"/>
      <c r="X6" s="1456"/>
      <c r="Y6" s="1456"/>
      <c r="Z6" s="1456"/>
      <c r="AA6" s="1457"/>
      <c r="AB6" s="1458"/>
      <c r="AC6" s="1458"/>
      <c r="AD6" s="1458"/>
      <c r="AE6" s="1458"/>
      <c r="AF6" s="1458"/>
      <c r="AG6" s="1458"/>
      <c r="AH6" s="1458"/>
      <c r="AI6" s="1459"/>
      <c r="BS6" s="7"/>
      <c r="BT6" s="7"/>
      <c r="BU6" s="7"/>
      <c r="BV6" s="7"/>
      <c r="BW6" s="7"/>
      <c r="BX6" s="7"/>
      <c r="BY6" s="7"/>
      <c r="CC6" s="7"/>
      <c r="CD6" s="458"/>
      <c r="CE6" s="458"/>
      <c r="CF6" s="458"/>
      <c r="CG6" s="458"/>
      <c r="CH6" s="458"/>
      <c r="CI6" s="458"/>
      <c r="CJ6" s="458"/>
      <c r="CK6" s="458"/>
      <c r="CL6" s="458"/>
      <c r="CM6" s="458"/>
      <c r="CN6" s="458"/>
      <c r="CO6" s="458"/>
      <c r="CP6" s="458"/>
      <c r="CQ6" s="458"/>
      <c r="CR6" s="458"/>
      <c r="CS6" s="458"/>
      <c r="CT6" s="458"/>
      <c r="CU6" s="458"/>
      <c r="CV6" s="36"/>
    </row>
    <row r="7" spans="1:100" ht="19.5" customHeight="1" x14ac:dyDescent="0.2">
      <c r="A7" s="1449" t="s">
        <v>496</v>
      </c>
      <c r="B7" s="1413"/>
      <c r="C7" s="1413"/>
      <c r="D7" s="1413"/>
      <c r="E7" s="1413"/>
      <c r="F7" s="1413"/>
      <c r="G7" s="1413"/>
      <c r="H7" s="1413"/>
      <c r="I7" s="1414"/>
      <c r="J7" s="1450"/>
      <c r="K7" s="1451"/>
      <c r="L7" s="1451"/>
      <c r="M7" s="1451"/>
      <c r="N7" s="1451"/>
      <c r="O7" s="1451"/>
      <c r="P7" s="1451"/>
      <c r="Q7" s="1451"/>
      <c r="R7" s="1451"/>
      <c r="S7" s="1451"/>
      <c r="T7" s="1451"/>
      <c r="U7" s="1451"/>
      <c r="V7" s="1451"/>
      <c r="W7" s="1451"/>
      <c r="X7" s="1451"/>
      <c r="Y7" s="1451"/>
      <c r="Z7" s="1451"/>
      <c r="AA7" s="1451"/>
      <c r="AB7" s="1451"/>
      <c r="AC7" s="1451"/>
      <c r="AD7" s="1451"/>
      <c r="AE7" s="1451"/>
      <c r="AF7" s="1451"/>
      <c r="AG7" s="1451"/>
      <c r="AH7" s="1451"/>
      <c r="AI7" s="1452"/>
      <c r="BS7" s="7"/>
      <c r="BT7" s="7"/>
      <c r="BU7" s="7"/>
      <c r="BV7" s="7"/>
      <c r="BW7" s="7"/>
      <c r="BX7" s="7"/>
      <c r="BY7" s="7"/>
      <c r="CC7" s="7"/>
      <c r="CD7" s="458"/>
      <c r="CE7" s="458"/>
      <c r="CF7" s="458"/>
      <c r="CG7" s="458"/>
      <c r="CH7" s="458"/>
      <c r="CI7" s="458"/>
      <c r="CJ7" s="458"/>
      <c r="CK7" s="458"/>
      <c r="CL7" s="458"/>
      <c r="CM7" s="458"/>
      <c r="CN7" s="458"/>
      <c r="CO7" s="458"/>
      <c r="CP7" s="458"/>
      <c r="CQ7" s="458"/>
      <c r="CR7" s="458"/>
      <c r="CS7" s="458"/>
      <c r="CT7" s="458"/>
      <c r="CU7" s="458"/>
      <c r="CV7" s="36"/>
    </row>
    <row r="8" spans="1:100" ht="19.5" customHeight="1" x14ac:dyDescent="0.2">
      <c r="A8" s="1383" t="s">
        <v>34</v>
      </c>
      <c r="B8" s="1350"/>
      <c r="C8" s="1350"/>
      <c r="D8" s="1350"/>
      <c r="E8" s="1350"/>
      <c r="F8" s="1350"/>
      <c r="G8" s="1350"/>
      <c r="H8" s="1350"/>
      <c r="I8" s="1352"/>
      <c r="J8" s="1444"/>
      <c r="K8" s="1445"/>
      <c r="L8" s="1445"/>
      <c r="M8" s="1445"/>
      <c r="N8" s="1445"/>
      <c r="O8" s="1445"/>
      <c r="P8" s="1445"/>
      <c r="Q8" s="1445"/>
      <c r="R8" s="1445"/>
      <c r="S8" s="1445"/>
      <c r="T8" s="1446" t="s">
        <v>321</v>
      </c>
      <c r="U8" s="1447"/>
      <c r="V8" s="1447"/>
      <c r="W8" s="1447"/>
      <c r="X8" s="1447"/>
      <c r="Y8" s="1447"/>
      <c r="Z8" s="1447"/>
      <c r="AA8" s="1448"/>
      <c r="AB8" s="1343"/>
      <c r="AC8" s="1343"/>
      <c r="AD8" s="1343"/>
      <c r="AE8" s="1343"/>
      <c r="AF8" s="1343"/>
      <c r="AG8" s="1343"/>
      <c r="AH8" s="1343"/>
      <c r="AI8" s="1344"/>
      <c r="BS8" s="7"/>
      <c r="BT8" s="7"/>
      <c r="BU8" s="7"/>
      <c r="BV8" s="7"/>
      <c r="BW8" s="7"/>
      <c r="BX8" s="7"/>
      <c r="BY8" s="7"/>
      <c r="CC8" s="7"/>
      <c r="CD8" s="458"/>
      <c r="CE8" s="458"/>
      <c r="CF8" s="458"/>
      <c r="CG8" s="458"/>
      <c r="CH8" s="458"/>
      <c r="CI8" s="458"/>
      <c r="CJ8" s="458"/>
      <c r="CK8" s="458"/>
      <c r="CL8" s="458"/>
      <c r="CM8" s="458"/>
      <c r="CN8" s="458"/>
      <c r="CO8" s="458"/>
      <c r="CP8" s="458"/>
      <c r="CQ8" s="458"/>
      <c r="CR8" s="458"/>
      <c r="CS8" s="458"/>
      <c r="CT8" s="458"/>
      <c r="CU8" s="458"/>
      <c r="CV8" s="36"/>
    </row>
    <row r="9" spans="1:100" ht="54" customHeight="1" x14ac:dyDescent="0.2">
      <c r="A9" s="1438" t="s">
        <v>497</v>
      </c>
      <c r="B9" s="1439"/>
      <c r="C9" s="1439"/>
      <c r="D9" s="1439"/>
      <c r="E9" s="1439"/>
      <c r="F9" s="1439"/>
      <c r="G9" s="1439"/>
      <c r="H9" s="1439"/>
      <c r="I9" s="1440"/>
      <c r="J9" s="1441"/>
      <c r="K9" s="1442"/>
      <c r="L9" s="1442"/>
      <c r="M9" s="1442"/>
      <c r="N9" s="1442"/>
      <c r="O9" s="1442"/>
      <c r="P9" s="1442"/>
      <c r="Q9" s="1442"/>
      <c r="R9" s="1442"/>
      <c r="S9" s="1442"/>
      <c r="T9" s="1442"/>
      <c r="U9" s="1442"/>
      <c r="V9" s="1442"/>
      <c r="W9" s="1442"/>
      <c r="X9" s="1442"/>
      <c r="Y9" s="1442"/>
      <c r="Z9" s="1442"/>
      <c r="AA9" s="1442"/>
      <c r="AB9" s="1442"/>
      <c r="AC9" s="1442"/>
      <c r="AD9" s="1442"/>
      <c r="AE9" s="1442"/>
      <c r="AF9" s="1442"/>
      <c r="AG9" s="1442"/>
      <c r="AH9" s="1442"/>
      <c r="AI9" s="1443"/>
      <c r="BS9" s="7"/>
      <c r="BT9" s="7"/>
      <c r="BU9" s="7"/>
      <c r="BV9" s="7"/>
      <c r="BW9" s="7"/>
      <c r="BX9" s="7"/>
      <c r="BY9" s="7"/>
      <c r="CC9" s="7"/>
      <c r="CD9" s="458"/>
      <c r="CE9" s="458"/>
      <c r="CF9" s="458"/>
      <c r="CG9" s="458"/>
      <c r="CH9" s="458"/>
      <c r="CI9" s="458"/>
      <c r="CJ9" s="458"/>
      <c r="CK9" s="458"/>
      <c r="CL9" s="458"/>
      <c r="CM9" s="458"/>
      <c r="CN9" s="458"/>
      <c r="CO9" s="458"/>
      <c r="CP9" s="458"/>
      <c r="CQ9" s="458"/>
      <c r="CR9" s="458"/>
      <c r="CS9" s="458"/>
      <c r="CT9" s="458"/>
      <c r="CU9" s="458"/>
      <c r="CV9" s="36"/>
    </row>
    <row r="10" spans="1:100" ht="19.5" customHeight="1" x14ac:dyDescent="0.2">
      <c r="A10" s="1383" t="s">
        <v>37</v>
      </c>
      <c r="B10" s="1350"/>
      <c r="C10" s="1350"/>
      <c r="D10" s="1350"/>
      <c r="E10" s="1350"/>
      <c r="F10" s="1350"/>
      <c r="G10" s="1350"/>
      <c r="H10" s="1350"/>
      <c r="I10" s="1352"/>
      <c r="J10" s="1353" t="s">
        <v>326</v>
      </c>
      <c r="K10" s="1350"/>
      <c r="L10" s="1350"/>
      <c r="M10" s="1350"/>
      <c r="N10" s="1343"/>
      <c r="O10" s="1343"/>
      <c r="P10" s="1350" t="s">
        <v>38</v>
      </c>
      <c r="Q10" s="1350"/>
      <c r="R10" s="1343"/>
      <c r="S10" s="1343"/>
      <c r="T10" s="1321" t="s">
        <v>327</v>
      </c>
      <c r="U10" s="1321"/>
      <c r="V10" s="1350" t="s">
        <v>40</v>
      </c>
      <c r="W10" s="1350"/>
      <c r="X10" s="1350"/>
      <c r="Y10" s="1350" t="s">
        <v>328</v>
      </c>
      <c r="Z10" s="1350"/>
      <c r="AA10" s="1350"/>
      <c r="AB10" s="1343"/>
      <c r="AC10" s="1343"/>
      <c r="AD10" s="1350" t="s">
        <v>38</v>
      </c>
      <c r="AE10" s="1350"/>
      <c r="AF10" s="1343"/>
      <c r="AG10" s="1343"/>
      <c r="AH10" s="1350" t="s">
        <v>39</v>
      </c>
      <c r="AI10" s="1415"/>
      <c r="BS10" s="7"/>
      <c r="BT10" s="7"/>
      <c r="BU10" s="7"/>
      <c r="BV10" s="7"/>
      <c r="BW10" s="7"/>
      <c r="BX10" s="7"/>
      <c r="BY10" s="7"/>
    </row>
    <row r="11" spans="1:100" ht="19.5" customHeight="1" x14ac:dyDescent="0.2">
      <c r="A11" s="1383" t="s">
        <v>175</v>
      </c>
      <c r="B11" s="1350"/>
      <c r="C11" s="1350"/>
      <c r="D11" s="1350"/>
      <c r="E11" s="1350"/>
      <c r="F11" s="1350"/>
      <c r="G11" s="1350"/>
      <c r="H11" s="1350"/>
      <c r="I11" s="1352"/>
      <c r="J11" s="1334"/>
      <c r="K11" s="1334"/>
      <c r="L11" s="1334"/>
      <c r="M11" s="1334"/>
      <c r="N11" s="1334"/>
      <c r="O11" s="1334"/>
      <c r="P11" s="1334"/>
      <c r="Q11" s="1334"/>
      <c r="R11" s="1334"/>
      <c r="S11" s="1334"/>
      <c r="T11" s="1334"/>
      <c r="U11" s="1334"/>
      <c r="V11" s="1334"/>
      <c r="W11" s="1334"/>
      <c r="X11" s="1436" t="s">
        <v>177</v>
      </c>
      <c r="Y11" s="1436"/>
      <c r="Z11" s="1436"/>
      <c r="AA11" s="1436"/>
      <c r="AB11" s="1436"/>
      <c r="AC11" s="1436"/>
      <c r="AD11" s="1436"/>
      <c r="AE11" s="1436"/>
      <c r="AF11" s="1436"/>
      <c r="AG11" s="1436"/>
      <c r="AH11" s="1436"/>
      <c r="AI11" s="1437"/>
    </row>
    <row r="12" spans="1:100" ht="54" customHeight="1" x14ac:dyDescent="0.2">
      <c r="A12" s="1433" t="s">
        <v>498</v>
      </c>
      <c r="B12" s="1350"/>
      <c r="C12" s="1350"/>
      <c r="D12" s="1350"/>
      <c r="E12" s="1350"/>
      <c r="F12" s="1350"/>
      <c r="G12" s="1350"/>
      <c r="H12" s="1350"/>
      <c r="I12" s="1352"/>
      <c r="J12" s="1362"/>
      <c r="K12" s="1363"/>
      <c r="L12" s="1363"/>
      <c r="M12" s="1363"/>
      <c r="N12" s="1363"/>
      <c r="O12" s="1363"/>
      <c r="P12" s="1363"/>
      <c r="Q12" s="1363"/>
      <c r="R12" s="1363"/>
      <c r="S12" s="1363"/>
      <c r="T12" s="1363"/>
      <c r="U12" s="1363"/>
      <c r="V12" s="1363"/>
      <c r="W12" s="1363"/>
      <c r="X12" s="1363"/>
      <c r="Y12" s="1363"/>
      <c r="Z12" s="1363"/>
      <c r="AA12" s="1363"/>
      <c r="AB12" s="1363"/>
      <c r="AC12" s="1363"/>
      <c r="AD12" s="1363"/>
      <c r="AE12" s="1363"/>
      <c r="AF12" s="1363"/>
      <c r="AG12" s="1363"/>
      <c r="AH12" s="1363"/>
      <c r="AI12" s="1364"/>
      <c r="CC12" s="148"/>
    </row>
    <row r="13" spans="1:100" ht="41.25" customHeight="1" x14ac:dyDescent="0.2">
      <c r="A13" s="1383" t="s">
        <v>323</v>
      </c>
      <c r="B13" s="1350"/>
      <c r="C13" s="1350"/>
      <c r="D13" s="1350"/>
      <c r="E13" s="1350"/>
      <c r="F13" s="1350"/>
      <c r="G13" s="1350"/>
      <c r="H13" s="1350"/>
      <c r="I13" s="1352"/>
      <c r="J13" s="1362"/>
      <c r="K13" s="1363"/>
      <c r="L13" s="1363"/>
      <c r="M13" s="1363"/>
      <c r="N13" s="1363"/>
      <c r="O13" s="1363"/>
      <c r="P13" s="1363"/>
      <c r="Q13" s="1363"/>
      <c r="R13" s="1363"/>
      <c r="S13" s="1363"/>
      <c r="T13" s="1363"/>
      <c r="U13" s="1363"/>
      <c r="V13" s="1363"/>
      <c r="W13" s="1363"/>
      <c r="X13" s="1363"/>
      <c r="Y13" s="1363"/>
      <c r="Z13" s="1363"/>
      <c r="AA13" s="1363"/>
      <c r="AB13" s="1363"/>
      <c r="AC13" s="1363"/>
      <c r="AD13" s="1363"/>
      <c r="AE13" s="1363"/>
      <c r="AF13" s="1363"/>
      <c r="AG13" s="1363"/>
      <c r="AH13" s="1363"/>
      <c r="AI13" s="1364"/>
    </row>
    <row r="14" spans="1:100" ht="54" customHeight="1" x14ac:dyDescent="0.2">
      <c r="A14" s="1433" t="s">
        <v>499</v>
      </c>
      <c r="B14" s="1350"/>
      <c r="C14" s="1350"/>
      <c r="D14" s="1350"/>
      <c r="E14" s="1350"/>
      <c r="F14" s="1350"/>
      <c r="G14" s="1350"/>
      <c r="H14" s="1350"/>
      <c r="I14" s="1352"/>
      <c r="J14" s="1434"/>
      <c r="K14" s="1435"/>
      <c r="L14" s="1435"/>
      <c r="M14" s="1363"/>
      <c r="N14" s="1363"/>
      <c r="O14" s="1363"/>
      <c r="P14" s="1363"/>
      <c r="Q14" s="1363"/>
      <c r="R14" s="1363"/>
      <c r="S14" s="1363"/>
      <c r="T14" s="1363"/>
      <c r="U14" s="1363"/>
      <c r="V14" s="1363"/>
      <c r="W14" s="1363"/>
      <c r="X14" s="1363"/>
      <c r="Y14" s="1363"/>
      <c r="Z14" s="1363"/>
      <c r="AA14" s="1363"/>
      <c r="AB14" s="1363"/>
      <c r="AC14" s="1363"/>
      <c r="AD14" s="1363"/>
      <c r="AE14" s="1363"/>
      <c r="AF14" s="1363"/>
      <c r="AG14" s="1363"/>
      <c r="AH14" s="1363"/>
      <c r="AI14" s="1364"/>
    </row>
    <row r="15" spans="1:100" ht="19.5" customHeight="1" x14ac:dyDescent="0.2">
      <c r="A15" s="1420" t="s">
        <v>332</v>
      </c>
      <c r="B15" s="1327"/>
      <c r="C15" s="1327"/>
      <c r="D15" s="1327"/>
      <c r="E15" s="1327"/>
      <c r="F15" s="1327"/>
      <c r="G15" s="1327"/>
      <c r="H15" s="1327"/>
      <c r="I15" s="1327"/>
      <c r="J15" s="1424" t="s">
        <v>313</v>
      </c>
      <c r="K15" s="1425"/>
      <c r="L15" s="1426"/>
      <c r="M15" s="1427"/>
      <c r="N15" s="1427"/>
      <c r="O15" s="1427"/>
      <c r="P15" s="1427"/>
      <c r="Q15" s="1427"/>
      <c r="R15" s="1427"/>
      <c r="S15" s="1427"/>
      <c r="T15" s="1428" t="s">
        <v>181</v>
      </c>
      <c r="U15" s="1428"/>
      <c r="V15" s="1429"/>
      <c r="W15" s="1430" t="s">
        <v>314</v>
      </c>
      <c r="X15" s="1321"/>
      <c r="Y15" s="1322"/>
      <c r="Z15" s="1427"/>
      <c r="AA15" s="1427"/>
      <c r="AB15" s="1427"/>
      <c r="AC15" s="1427"/>
      <c r="AD15" s="1427"/>
      <c r="AE15" s="1427"/>
      <c r="AF15" s="1427"/>
      <c r="AG15" s="1429" t="s">
        <v>181</v>
      </c>
      <c r="AH15" s="1431"/>
      <c r="AI15" s="1432"/>
    </row>
    <row r="16" spans="1:100" ht="45" customHeight="1" x14ac:dyDescent="0.2">
      <c r="A16" s="1329"/>
      <c r="B16" s="1330"/>
      <c r="C16" s="1330"/>
      <c r="D16" s="1330"/>
      <c r="E16" s="1330"/>
      <c r="F16" s="1330"/>
      <c r="G16" s="1330"/>
      <c r="H16" s="1330"/>
      <c r="I16" s="1330"/>
      <c r="J16" s="1421" t="s">
        <v>315</v>
      </c>
      <c r="K16" s="1422"/>
      <c r="L16" s="1423"/>
      <c r="M16" s="1363"/>
      <c r="N16" s="1363"/>
      <c r="O16" s="1363"/>
      <c r="P16" s="1363"/>
      <c r="Q16" s="1363"/>
      <c r="R16" s="1363"/>
      <c r="S16" s="1363"/>
      <c r="T16" s="1363"/>
      <c r="U16" s="1363"/>
      <c r="V16" s="1363"/>
      <c r="W16" s="1363"/>
      <c r="X16" s="1363"/>
      <c r="Y16" s="1363"/>
      <c r="Z16" s="1363"/>
      <c r="AA16" s="1363"/>
      <c r="AB16" s="1363"/>
      <c r="AC16" s="1363"/>
      <c r="AD16" s="1363"/>
      <c r="AE16" s="1363"/>
      <c r="AF16" s="1363"/>
      <c r="AG16" s="1363"/>
      <c r="AH16" s="1363"/>
      <c r="AI16" s="1364"/>
    </row>
    <row r="17" spans="1:39" ht="19.5" customHeight="1" x14ac:dyDescent="0.2">
      <c r="A17" s="1390" t="s">
        <v>318</v>
      </c>
      <c r="B17" s="1391"/>
      <c r="C17" s="1391"/>
      <c r="D17" s="1391"/>
      <c r="E17" s="1391"/>
      <c r="F17" s="1391"/>
      <c r="G17" s="1391"/>
      <c r="H17" s="1391"/>
      <c r="I17" s="1391"/>
      <c r="J17" s="1416"/>
      <c r="K17" s="1416"/>
      <c r="L17" s="1416"/>
      <c r="M17" s="1391"/>
      <c r="N17" s="1391"/>
      <c r="O17" s="1391"/>
      <c r="P17" s="1391"/>
      <c r="Q17" s="1391"/>
      <c r="R17" s="1391"/>
      <c r="S17" s="1391"/>
      <c r="T17" s="1391"/>
      <c r="U17" s="1391"/>
      <c r="V17" s="1391"/>
      <c r="W17" s="1391"/>
      <c r="X17" s="1391"/>
      <c r="Y17" s="1391"/>
      <c r="Z17" s="1391"/>
      <c r="AA17" s="1391"/>
      <c r="AB17" s="1391"/>
      <c r="AC17" s="1392"/>
      <c r="AD17" s="1417" t="s">
        <v>187</v>
      </c>
      <c r="AE17" s="1418"/>
      <c r="AF17" s="1418"/>
      <c r="AG17" s="1418"/>
      <c r="AH17" s="1418"/>
      <c r="AI17" s="1419"/>
    </row>
    <row r="18" spans="1:39" ht="3.75" customHeight="1" x14ac:dyDescent="0.2">
      <c r="A18" s="1466"/>
      <c r="B18" s="1466"/>
      <c r="C18" s="1466"/>
      <c r="D18" s="1466"/>
      <c r="E18" s="1466"/>
      <c r="F18" s="1466"/>
      <c r="G18" s="1466"/>
      <c r="H18" s="1466"/>
      <c r="I18" s="1466"/>
      <c r="J18" s="1466"/>
      <c r="K18" s="1466"/>
      <c r="L18" s="1466"/>
      <c r="M18" s="1466"/>
      <c r="N18" s="1466"/>
      <c r="O18" s="1466"/>
      <c r="P18" s="1466"/>
      <c r="Q18" s="1466"/>
      <c r="R18" s="1466"/>
      <c r="S18" s="1466"/>
      <c r="T18" s="1466"/>
      <c r="U18" s="1466"/>
      <c r="V18" s="1466"/>
      <c r="W18" s="1466"/>
      <c r="X18" s="1466"/>
      <c r="Y18" s="1466"/>
      <c r="Z18" s="1466"/>
      <c r="AA18" s="1466"/>
      <c r="AB18" s="1466"/>
      <c r="AC18" s="1466"/>
      <c r="AD18" s="1467"/>
      <c r="AE18" s="1467"/>
      <c r="AF18" s="1467"/>
      <c r="AG18" s="1467"/>
      <c r="AH18" s="1467"/>
      <c r="AI18" s="1467"/>
      <c r="AJ18" s="76"/>
      <c r="AK18" s="76"/>
      <c r="AL18" s="76"/>
      <c r="AM18" s="76"/>
    </row>
    <row r="19" spans="1:39" ht="19.5" customHeight="1" x14ac:dyDescent="0.2">
      <c r="A19" s="1460" t="s">
        <v>191</v>
      </c>
      <c r="B19" s="1370"/>
      <c r="C19" s="1370"/>
      <c r="D19" s="1370"/>
      <c r="E19" s="1371"/>
      <c r="F19" s="1367" t="s">
        <v>483</v>
      </c>
      <c r="G19" s="1368"/>
      <c r="H19" s="1368"/>
      <c r="I19" s="1368"/>
      <c r="J19" s="1461" t="s">
        <v>495</v>
      </c>
      <c r="K19" s="1462"/>
      <c r="L19" s="1462"/>
      <c r="M19" s="1462"/>
      <c r="N19" s="1462"/>
      <c r="O19" s="1462"/>
      <c r="P19" s="1462"/>
      <c r="Q19" s="1462"/>
      <c r="R19" s="1462"/>
      <c r="S19" s="1462"/>
      <c r="T19" s="1463"/>
      <c r="U19" s="1464"/>
      <c r="V19" s="1464"/>
      <c r="W19" s="1464"/>
      <c r="X19" s="1464"/>
      <c r="Y19" s="1464"/>
      <c r="Z19" s="1464"/>
      <c r="AA19" s="1464"/>
      <c r="AB19" s="1464"/>
      <c r="AC19" s="1464"/>
      <c r="AD19" s="1464"/>
      <c r="AE19" s="1464"/>
      <c r="AF19" s="1464"/>
      <c r="AG19" s="1464"/>
      <c r="AH19" s="1464"/>
      <c r="AI19" s="1465"/>
    </row>
    <row r="20" spans="1:39" ht="19.5" customHeight="1" x14ac:dyDescent="0.2">
      <c r="A20" s="1449" t="s">
        <v>31</v>
      </c>
      <c r="B20" s="1413"/>
      <c r="C20" s="1413"/>
      <c r="D20" s="1413"/>
      <c r="E20" s="1413"/>
      <c r="F20" s="1413"/>
      <c r="G20" s="1413"/>
      <c r="H20" s="1413"/>
      <c r="I20" s="1414"/>
      <c r="J20" s="1453"/>
      <c r="K20" s="1454"/>
      <c r="L20" s="1454"/>
      <c r="M20" s="1454"/>
      <c r="N20" s="1454"/>
      <c r="O20" s="1454"/>
      <c r="P20" s="1454"/>
      <c r="Q20" s="1454"/>
      <c r="R20" s="1454"/>
      <c r="S20" s="1454"/>
      <c r="T20" s="1455" t="s">
        <v>677</v>
      </c>
      <c r="U20" s="1456"/>
      <c r="V20" s="1456"/>
      <c r="W20" s="1456"/>
      <c r="X20" s="1456"/>
      <c r="Y20" s="1456"/>
      <c r="Z20" s="1456"/>
      <c r="AA20" s="1457"/>
      <c r="AB20" s="1458"/>
      <c r="AC20" s="1458"/>
      <c r="AD20" s="1458"/>
      <c r="AE20" s="1458"/>
      <c r="AF20" s="1458"/>
      <c r="AG20" s="1458"/>
      <c r="AH20" s="1458"/>
      <c r="AI20" s="1459"/>
    </row>
    <row r="21" spans="1:39" ht="19.5" customHeight="1" x14ac:dyDescent="0.2">
      <c r="A21" s="1449" t="s">
        <v>496</v>
      </c>
      <c r="B21" s="1413"/>
      <c r="C21" s="1413"/>
      <c r="D21" s="1413"/>
      <c r="E21" s="1413"/>
      <c r="F21" s="1413"/>
      <c r="G21" s="1413"/>
      <c r="H21" s="1413"/>
      <c r="I21" s="1414"/>
      <c r="J21" s="1450"/>
      <c r="K21" s="1451"/>
      <c r="L21" s="1451"/>
      <c r="M21" s="1451"/>
      <c r="N21" s="1451"/>
      <c r="O21" s="1451"/>
      <c r="P21" s="1451"/>
      <c r="Q21" s="1451"/>
      <c r="R21" s="1451"/>
      <c r="S21" s="1451"/>
      <c r="T21" s="1451"/>
      <c r="U21" s="1451"/>
      <c r="V21" s="1451"/>
      <c r="W21" s="1451"/>
      <c r="X21" s="1451"/>
      <c r="Y21" s="1451"/>
      <c r="Z21" s="1451"/>
      <c r="AA21" s="1451"/>
      <c r="AB21" s="1451"/>
      <c r="AC21" s="1451"/>
      <c r="AD21" s="1451"/>
      <c r="AE21" s="1451"/>
      <c r="AF21" s="1451"/>
      <c r="AG21" s="1451"/>
      <c r="AH21" s="1451"/>
      <c r="AI21" s="1452"/>
    </row>
    <row r="22" spans="1:39" ht="19.5" customHeight="1" x14ac:dyDescent="0.2">
      <c r="A22" s="1383" t="s">
        <v>34</v>
      </c>
      <c r="B22" s="1350"/>
      <c r="C22" s="1350"/>
      <c r="D22" s="1350"/>
      <c r="E22" s="1350"/>
      <c r="F22" s="1350"/>
      <c r="G22" s="1350"/>
      <c r="H22" s="1350"/>
      <c r="I22" s="1352"/>
      <c r="J22" s="1444"/>
      <c r="K22" s="1445"/>
      <c r="L22" s="1445"/>
      <c r="M22" s="1445"/>
      <c r="N22" s="1445"/>
      <c r="O22" s="1445"/>
      <c r="P22" s="1445"/>
      <c r="Q22" s="1445"/>
      <c r="R22" s="1445"/>
      <c r="S22" s="1445"/>
      <c r="T22" s="1446" t="s">
        <v>321</v>
      </c>
      <c r="U22" s="1447"/>
      <c r="V22" s="1447"/>
      <c r="W22" s="1447"/>
      <c r="X22" s="1447"/>
      <c r="Y22" s="1447"/>
      <c r="Z22" s="1447"/>
      <c r="AA22" s="1448"/>
      <c r="AB22" s="1343"/>
      <c r="AC22" s="1343"/>
      <c r="AD22" s="1343"/>
      <c r="AE22" s="1343"/>
      <c r="AF22" s="1343"/>
      <c r="AG22" s="1343"/>
      <c r="AH22" s="1343"/>
      <c r="AI22" s="1344"/>
    </row>
    <row r="23" spans="1:39" ht="54" customHeight="1" x14ac:dyDescent="0.2">
      <c r="A23" s="1438" t="s">
        <v>497</v>
      </c>
      <c r="B23" s="1439"/>
      <c r="C23" s="1439"/>
      <c r="D23" s="1439"/>
      <c r="E23" s="1439"/>
      <c r="F23" s="1439"/>
      <c r="G23" s="1439"/>
      <c r="H23" s="1439"/>
      <c r="I23" s="1440"/>
      <c r="J23" s="1441"/>
      <c r="K23" s="1442"/>
      <c r="L23" s="1442"/>
      <c r="M23" s="1442"/>
      <c r="N23" s="1442"/>
      <c r="O23" s="1442"/>
      <c r="P23" s="1442"/>
      <c r="Q23" s="1442"/>
      <c r="R23" s="1442"/>
      <c r="S23" s="1442"/>
      <c r="T23" s="1442"/>
      <c r="U23" s="1442"/>
      <c r="V23" s="1442"/>
      <c r="W23" s="1442"/>
      <c r="X23" s="1442"/>
      <c r="Y23" s="1442"/>
      <c r="Z23" s="1442"/>
      <c r="AA23" s="1442"/>
      <c r="AB23" s="1442"/>
      <c r="AC23" s="1442"/>
      <c r="AD23" s="1442"/>
      <c r="AE23" s="1442"/>
      <c r="AF23" s="1442"/>
      <c r="AG23" s="1442"/>
      <c r="AH23" s="1442"/>
      <c r="AI23" s="1443"/>
    </row>
    <row r="24" spans="1:39" ht="19.5" customHeight="1" x14ac:dyDescent="0.2">
      <c r="A24" s="1383" t="s">
        <v>37</v>
      </c>
      <c r="B24" s="1350"/>
      <c r="C24" s="1350"/>
      <c r="D24" s="1350"/>
      <c r="E24" s="1350"/>
      <c r="F24" s="1350"/>
      <c r="G24" s="1350"/>
      <c r="H24" s="1350"/>
      <c r="I24" s="1352"/>
      <c r="J24" s="1353" t="s">
        <v>326</v>
      </c>
      <c r="K24" s="1350"/>
      <c r="L24" s="1350"/>
      <c r="M24" s="1350"/>
      <c r="N24" s="1343"/>
      <c r="O24" s="1343"/>
      <c r="P24" s="1350" t="s">
        <v>38</v>
      </c>
      <c r="Q24" s="1350"/>
      <c r="R24" s="1343"/>
      <c r="S24" s="1343"/>
      <c r="T24" s="1321" t="s">
        <v>327</v>
      </c>
      <c r="U24" s="1321"/>
      <c r="V24" s="1350" t="s">
        <v>40</v>
      </c>
      <c r="W24" s="1350"/>
      <c r="X24" s="1350"/>
      <c r="Y24" s="1350" t="s">
        <v>328</v>
      </c>
      <c r="Z24" s="1350"/>
      <c r="AA24" s="1350"/>
      <c r="AB24" s="1343"/>
      <c r="AC24" s="1343"/>
      <c r="AD24" s="1350" t="s">
        <v>38</v>
      </c>
      <c r="AE24" s="1350"/>
      <c r="AF24" s="1343"/>
      <c r="AG24" s="1343"/>
      <c r="AH24" s="1350" t="s">
        <v>39</v>
      </c>
      <c r="AI24" s="1415"/>
    </row>
    <row r="25" spans="1:39" ht="19.5" customHeight="1" x14ac:dyDescent="0.2">
      <c r="A25" s="1383" t="s">
        <v>175</v>
      </c>
      <c r="B25" s="1350"/>
      <c r="C25" s="1350"/>
      <c r="D25" s="1350"/>
      <c r="E25" s="1350"/>
      <c r="F25" s="1350"/>
      <c r="G25" s="1350"/>
      <c r="H25" s="1350"/>
      <c r="I25" s="1352"/>
      <c r="J25" s="1334"/>
      <c r="K25" s="1334"/>
      <c r="L25" s="1334"/>
      <c r="M25" s="1334"/>
      <c r="N25" s="1334"/>
      <c r="O25" s="1334"/>
      <c r="P25" s="1334"/>
      <c r="Q25" s="1334"/>
      <c r="R25" s="1334"/>
      <c r="S25" s="1334"/>
      <c r="T25" s="1334"/>
      <c r="U25" s="1334"/>
      <c r="V25" s="1334"/>
      <c r="W25" s="1334"/>
      <c r="X25" s="1436" t="s">
        <v>177</v>
      </c>
      <c r="Y25" s="1436"/>
      <c r="Z25" s="1436"/>
      <c r="AA25" s="1436"/>
      <c r="AB25" s="1436"/>
      <c r="AC25" s="1436"/>
      <c r="AD25" s="1436"/>
      <c r="AE25" s="1436"/>
      <c r="AF25" s="1436"/>
      <c r="AG25" s="1436"/>
      <c r="AH25" s="1436"/>
      <c r="AI25" s="1437"/>
    </row>
    <row r="26" spans="1:39" ht="54" customHeight="1" x14ac:dyDescent="0.2">
      <c r="A26" s="1433" t="s">
        <v>498</v>
      </c>
      <c r="B26" s="1350"/>
      <c r="C26" s="1350"/>
      <c r="D26" s="1350"/>
      <c r="E26" s="1350"/>
      <c r="F26" s="1350"/>
      <c r="G26" s="1350"/>
      <c r="H26" s="1350"/>
      <c r="I26" s="1352"/>
      <c r="J26" s="1362"/>
      <c r="K26" s="1363"/>
      <c r="L26" s="1363"/>
      <c r="M26" s="1363"/>
      <c r="N26" s="1363"/>
      <c r="O26" s="1363"/>
      <c r="P26" s="1363"/>
      <c r="Q26" s="1363"/>
      <c r="R26" s="1363"/>
      <c r="S26" s="1363"/>
      <c r="T26" s="1363"/>
      <c r="U26" s="1363"/>
      <c r="V26" s="1363"/>
      <c r="W26" s="1363"/>
      <c r="X26" s="1363"/>
      <c r="Y26" s="1363"/>
      <c r="Z26" s="1363"/>
      <c r="AA26" s="1363"/>
      <c r="AB26" s="1363"/>
      <c r="AC26" s="1363"/>
      <c r="AD26" s="1363"/>
      <c r="AE26" s="1363"/>
      <c r="AF26" s="1363"/>
      <c r="AG26" s="1363"/>
      <c r="AH26" s="1363"/>
      <c r="AI26" s="1364"/>
    </row>
    <row r="27" spans="1:39" ht="41.25" customHeight="1" x14ac:dyDescent="0.2">
      <c r="A27" s="1383" t="s">
        <v>323</v>
      </c>
      <c r="B27" s="1350"/>
      <c r="C27" s="1350"/>
      <c r="D27" s="1350"/>
      <c r="E27" s="1350"/>
      <c r="F27" s="1350"/>
      <c r="G27" s="1350"/>
      <c r="H27" s="1350"/>
      <c r="I27" s="1352"/>
      <c r="J27" s="1362"/>
      <c r="K27" s="1363"/>
      <c r="L27" s="1363"/>
      <c r="M27" s="1363"/>
      <c r="N27" s="1363"/>
      <c r="O27" s="1363"/>
      <c r="P27" s="1363"/>
      <c r="Q27" s="1363"/>
      <c r="R27" s="1363"/>
      <c r="S27" s="1363"/>
      <c r="T27" s="1363"/>
      <c r="U27" s="1363"/>
      <c r="V27" s="1363"/>
      <c r="W27" s="1363"/>
      <c r="X27" s="1363"/>
      <c r="Y27" s="1363"/>
      <c r="Z27" s="1363"/>
      <c r="AA27" s="1363"/>
      <c r="AB27" s="1363"/>
      <c r="AC27" s="1363"/>
      <c r="AD27" s="1363"/>
      <c r="AE27" s="1363"/>
      <c r="AF27" s="1363"/>
      <c r="AG27" s="1363"/>
      <c r="AH27" s="1363"/>
      <c r="AI27" s="1364"/>
    </row>
    <row r="28" spans="1:39" ht="45" customHeight="1" x14ac:dyDescent="0.2">
      <c r="A28" s="1433" t="s">
        <v>499</v>
      </c>
      <c r="B28" s="1350"/>
      <c r="C28" s="1350"/>
      <c r="D28" s="1350"/>
      <c r="E28" s="1350"/>
      <c r="F28" s="1350"/>
      <c r="G28" s="1350"/>
      <c r="H28" s="1350"/>
      <c r="I28" s="1352"/>
      <c r="J28" s="1434"/>
      <c r="K28" s="1435"/>
      <c r="L28" s="1435"/>
      <c r="M28" s="1363"/>
      <c r="N28" s="1363"/>
      <c r="O28" s="1363"/>
      <c r="P28" s="1363"/>
      <c r="Q28" s="1363"/>
      <c r="R28" s="1363"/>
      <c r="S28" s="1363"/>
      <c r="T28" s="1363"/>
      <c r="U28" s="1363"/>
      <c r="V28" s="1363"/>
      <c r="W28" s="1363"/>
      <c r="X28" s="1363"/>
      <c r="Y28" s="1363"/>
      <c r="Z28" s="1363"/>
      <c r="AA28" s="1363"/>
      <c r="AB28" s="1363"/>
      <c r="AC28" s="1363"/>
      <c r="AD28" s="1363"/>
      <c r="AE28" s="1363"/>
      <c r="AF28" s="1363"/>
      <c r="AG28" s="1363"/>
      <c r="AH28" s="1363"/>
      <c r="AI28" s="1364"/>
    </row>
    <row r="29" spans="1:39" ht="19.5" customHeight="1" x14ac:dyDescent="0.2">
      <c r="A29" s="1420" t="s">
        <v>332</v>
      </c>
      <c r="B29" s="1327"/>
      <c r="C29" s="1327"/>
      <c r="D29" s="1327"/>
      <c r="E29" s="1327"/>
      <c r="F29" s="1327"/>
      <c r="G29" s="1327"/>
      <c r="H29" s="1327"/>
      <c r="I29" s="1327"/>
      <c r="J29" s="1424" t="s">
        <v>313</v>
      </c>
      <c r="K29" s="1425"/>
      <c r="L29" s="1426"/>
      <c r="M29" s="1427"/>
      <c r="N29" s="1427"/>
      <c r="O29" s="1427"/>
      <c r="P29" s="1427"/>
      <c r="Q29" s="1427"/>
      <c r="R29" s="1427"/>
      <c r="S29" s="1427"/>
      <c r="T29" s="1428" t="s">
        <v>181</v>
      </c>
      <c r="U29" s="1428"/>
      <c r="V29" s="1429"/>
      <c r="W29" s="1430" t="s">
        <v>314</v>
      </c>
      <c r="X29" s="1321"/>
      <c r="Y29" s="1322"/>
      <c r="Z29" s="1427"/>
      <c r="AA29" s="1427"/>
      <c r="AB29" s="1427"/>
      <c r="AC29" s="1427"/>
      <c r="AD29" s="1427"/>
      <c r="AE29" s="1427"/>
      <c r="AF29" s="1427"/>
      <c r="AG29" s="1429" t="s">
        <v>181</v>
      </c>
      <c r="AH29" s="1431"/>
      <c r="AI29" s="1432"/>
    </row>
    <row r="30" spans="1:39" ht="45" customHeight="1" x14ac:dyDescent="0.2">
      <c r="A30" s="1329"/>
      <c r="B30" s="1330"/>
      <c r="C30" s="1330"/>
      <c r="D30" s="1330"/>
      <c r="E30" s="1330"/>
      <c r="F30" s="1330"/>
      <c r="G30" s="1330"/>
      <c r="H30" s="1330"/>
      <c r="I30" s="1330"/>
      <c r="J30" s="1421" t="s">
        <v>315</v>
      </c>
      <c r="K30" s="1422"/>
      <c r="L30" s="1423"/>
      <c r="M30" s="1363"/>
      <c r="N30" s="1363"/>
      <c r="O30" s="1363"/>
      <c r="P30" s="1363"/>
      <c r="Q30" s="1363"/>
      <c r="R30" s="1363"/>
      <c r="S30" s="1363"/>
      <c r="T30" s="1363"/>
      <c r="U30" s="1363"/>
      <c r="V30" s="1363"/>
      <c r="W30" s="1363"/>
      <c r="X30" s="1363"/>
      <c r="Y30" s="1363"/>
      <c r="Z30" s="1363"/>
      <c r="AA30" s="1363"/>
      <c r="AB30" s="1363"/>
      <c r="AC30" s="1363"/>
      <c r="AD30" s="1363"/>
      <c r="AE30" s="1363"/>
      <c r="AF30" s="1363"/>
      <c r="AG30" s="1363"/>
      <c r="AH30" s="1363"/>
      <c r="AI30" s="1364"/>
    </row>
    <row r="31" spans="1:39" ht="19.5" customHeight="1" x14ac:dyDescent="0.2">
      <c r="A31" s="1390" t="s">
        <v>318</v>
      </c>
      <c r="B31" s="1391"/>
      <c r="C31" s="1391"/>
      <c r="D31" s="1391"/>
      <c r="E31" s="1391"/>
      <c r="F31" s="1391"/>
      <c r="G31" s="1391"/>
      <c r="H31" s="1391"/>
      <c r="I31" s="1391"/>
      <c r="J31" s="1416"/>
      <c r="K31" s="1416"/>
      <c r="L31" s="1416"/>
      <c r="M31" s="1391"/>
      <c r="N31" s="1391"/>
      <c r="O31" s="1391"/>
      <c r="P31" s="1391"/>
      <c r="Q31" s="1391"/>
      <c r="R31" s="1391"/>
      <c r="S31" s="1391"/>
      <c r="T31" s="1391"/>
      <c r="U31" s="1391"/>
      <c r="V31" s="1391"/>
      <c r="W31" s="1391"/>
      <c r="X31" s="1391"/>
      <c r="Y31" s="1391"/>
      <c r="Z31" s="1391"/>
      <c r="AA31" s="1391"/>
      <c r="AB31" s="1391"/>
      <c r="AC31" s="1392"/>
      <c r="AD31" s="1417" t="s">
        <v>187</v>
      </c>
      <c r="AE31" s="1418"/>
      <c r="AF31" s="1418"/>
      <c r="AG31" s="1418"/>
      <c r="AH31" s="1418"/>
      <c r="AI31" s="1419"/>
    </row>
    <row r="34" spans="2:2" ht="15" customHeight="1" x14ac:dyDescent="0.2">
      <c r="B34" s="3"/>
    </row>
  </sheetData>
  <sheetProtection sheet="1" formatCells="0" formatRows="0" insertRows="0" deleteRows="0" selectLockedCells="1"/>
  <mergeCells count="98">
    <mergeCell ref="A17:AC17"/>
    <mergeCell ref="AD17:AI17"/>
    <mergeCell ref="A13:I13"/>
    <mergeCell ref="J13:AI13"/>
    <mergeCell ref="A14:I14"/>
    <mergeCell ref="J14:AI14"/>
    <mergeCell ref="A15:I16"/>
    <mergeCell ref="J15:L15"/>
    <mergeCell ref="M15:S15"/>
    <mergeCell ref="T15:V15"/>
    <mergeCell ref="W15:Y15"/>
    <mergeCell ref="Z15:AF15"/>
    <mergeCell ref="AG15:AI15"/>
    <mergeCell ref="J16:L16"/>
    <mergeCell ref="M16:AI16"/>
    <mergeCell ref="A11:I11"/>
    <mergeCell ref="J11:W11"/>
    <mergeCell ref="X11:AI11"/>
    <mergeCell ref="A12:I12"/>
    <mergeCell ref="J12:AI12"/>
    <mergeCell ref="A9:I9"/>
    <mergeCell ref="J9:AI9"/>
    <mergeCell ref="A10:I10"/>
    <mergeCell ref="J10:M10"/>
    <mergeCell ref="N10:O10"/>
    <mergeCell ref="P10:Q10"/>
    <mergeCell ref="R10:S10"/>
    <mergeCell ref="T10:U10"/>
    <mergeCell ref="V10:X10"/>
    <mergeCell ref="Y10:AA10"/>
    <mergeCell ref="AB10:AC10"/>
    <mergeCell ref="AD10:AE10"/>
    <mergeCell ref="AF10:AG10"/>
    <mergeCell ref="AH10:AI10"/>
    <mergeCell ref="A7:I7"/>
    <mergeCell ref="J7:AI7"/>
    <mergeCell ref="A8:I8"/>
    <mergeCell ref="J8:S8"/>
    <mergeCell ref="T8:AA8"/>
    <mergeCell ref="AB8:AI8"/>
    <mergeCell ref="A5:E5"/>
    <mergeCell ref="F5:I5"/>
    <mergeCell ref="J5:S5"/>
    <mergeCell ref="T5:AI5"/>
    <mergeCell ref="A6:I6"/>
    <mergeCell ref="J6:S6"/>
    <mergeCell ref="T6:AA6"/>
    <mergeCell ref="AB6:AI6"/>
    <mergeCell ref="A18:AC18"/>
    <mergeCell ref="AD18:AI18"/>
    <mergeCell ref="A19:E19"/>
    <mergeCell ref="F19:I19"/>
    <mergeCell ref="J19:S19"/>
    <mergeCell ref="T19:AI19"/>
    <mergeCell ref="A20:I20"/>
    <mergeCell ref="J20:S20"/>
    <mergeCell ref="T20:AA20"/>
    <mergeCell ref="AB20:AI20"/>
    <mergeCell ref="A21:I21"/>
    <mergeCell ref="J21:AI21"/>
    <mergeCell ref="A22:I22"/>
    <mergeCell ref="J22:S22"/>
    <mergeCell ref="T22:AA22"/>
    <mergeCell ref="AB22:AI22"/>
    <mergeCell ref="A23:I23"/>
    <mergeCell ref="J23:AI23"/>
    <mergeCell ref="AF24:AG24"/>
    <mergeCell ref="AH24:AI24"/>
    <mergeCell ref="A25:I25"/>
    <mergeCell ref="J25:W25"/>
    <mergeCell ref="X25:AI25"/>
    <mergeCell ref="T24:U24"/>
    <mergeCell ref="V24:X24"/>
    <mergeCell ref="Y24:AA24"/>
    <mergeCell ref="AB24:AC24"/>
    <mergeCell ref="AD24:AE24"/>
    <mergeCell ref="A24:I24"/>
    <mergeCell ref="J24:M24"/>
    <mergeCell ref="N24:O24"/>
    <mergeCell ref="P24:Q24"/>
    <mergeCell ref="R24:S24"/>
    <mergeCell ref="A26:I26"/>
    <mergeCell ref="J26:AI26"/>
    <mergeCell ref="A27:I27"/>
    <mergeCell ref="J27:AI27"/>
    <mergeCell ref="A28:I28"/>
    <mergeCell ref="J28:AI28"/>
    <mergeCell ref="AG29:AI29"/>
    <mergeCell ref="J30:L30"/>
    <mergeCell ref="M30:AI30"/>
    <mergeCell ref="A31:AC31"/>
    <mergeCell ref="AD31:AI31"/>
    <mergeCell ref="A29:I30"/>
    <mergeCell ref="J29:L29"/>
    <mergeCell ref="M29:S29"/>
    <mergeCell ref="T29:V29"/>
    <mergeCell ref="W29:Y29"/>
    <mergeCell ref="Z29:AF29"/>
  </mergeCells>
  <phoneticPr fontId="1"/>
  <dataValidations count="12">
    <dataValidation type="list" allowBlank="1" showErrorMessage="1" prompt="_x000a_" sqref="AD17:AI17 AD31:AI31">
      <formula1>"選択してください,関連あり,関連なし"</formula1>
    </dataValidation>
    <dataValidation allowBlank="1" showErrorMessage="1" sqref="J12:AI13 J26:AI27"/>
    <dataValidation allowBlank="1" showErrorMessage="1" prompt="_x000a_" sqref="AG15:AI15 J15:J16 AG29:AI29 J29:J30"/>
    <dataValidation imeMode="halfAlpha" allowBlank="1" showInputMessage="1" showErrorMessage="1" sqref="AB6 AB20"/>
    <dataValidation type="custom" imeMode="halfAlpha" allowBlank="1" showInputMessage="1" showErrorMessage="1" prompt="「(8)委託費」の「助成事業に要する経費（税込）」の金額を記入してください。" sqref="J25:W25">
      <formula1>LENB(J25)=LEN(J25)</formula1>
    </dataValidation>
    <dataValidation allowBlank="1" showInputMessage="1" showErrorMessage="1" prompt="前ページの「(8)委託費」の「経費番号」（委-1、委-2）を記入してください。" sqref="F5:I5"/>
    <dataValidation allowBlank="1" showInputMessage="1" showErrorMessage="1" prompt="やむを得ず２者提出できない場合は、その理由を記入してください。_x000a_（ただし、「過去に取引実績があるから」等は不可）_x000a_" sqref="M16:AI16 M30:AI30"/>
    <dataValidation allowBlank="1" showInputMessage="1" showErrorMessage="1" prompt="「(8)委託費」の「経費番号」（委-1、委-2）を記入してください。" sqref="F19:I19"/>
    <dataValidation type="custom" imeMode="disabled" allowBlank="1" showInputMessage="1" showErrorMessage="1" sqref="M15:S15 Z15:AF15 M29:S29 Z29:AF29">
      <formula1>LENB(M15)=LEN(M15)</formula1>
    </dataValidation>
    <dataValidation allowBlank="1" showInputMessage="1" showErrorMessage="1" prompt="選定に至った委託先の特長と理由を具体的に記入してください。" sqref="J28:AI28"/>
    <dataValidation type="custom" imeMode="halfAlpha" allowBlank="1" showInputMessage="1" showErrorMessage="1" prompt="「(8)委託費」の「助成事業に要する経費（税込）」の金額を記入してください。" sqref="J11:W11">
      <formula1>LENB(J11)=LEN(J11)</formula1>
    </dataValidation>
    <dataValidation allowBlank="1" showInputMessage="1" showErrorMessage="1" prompt="選定に至った委託先の特長と理由を具体的に記入してください。" sqref="J14:AI14"/>
  </dataValidations>
  <pageMargins left="0.59055118110236227" right="0.19685039370078741" top="0.39370078740157483" bottom="0.39370078740157483" header="0.19685039370078741" footer="0.19685039370078741"/>
  <pageSetup paperSize="9" scale="96" orientation="portrait" r:id="rId1"/>
  <headerFooter>
    <oddFooter>&amp;C&amp;10&amp;A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Y23"/>
  <sheetViews>
    <sheetView showGridLines="0" view="pageBreakPreview" topLeftCell="A19" zoomScale="95" zoomScaleNormal="100" zoomScaleSheetLayoutView="95" workbookViewId="0">
      <selection activeCell="K8" sqref="K8"/>
    </sheetView>
  </sheetViews>
  <sheetFormatPr defaultColWidth="2.08984375" defaultRowHeight="12" x14ac:dyDescent="0.2"/>
  <cols>
    <col min="1" max="1" width="6.90625" style="5" customWidth="1"/>
    <col min="2" max="2" width="13" style="5" customWidth="1"/>
    <col min="3" max="11" width="6.90625" style="5" customWidth="1"/>
    <col min="12" max="12" width="8.7265625" style="5" customWidth="1"/>
    <col min="13" max="224" width="2.453125" style="5" customWidth="1"/>
    <col min="225" max="16384" width="2.08984375" style="5"/>
  </cols>
  <sheetData>
    <row r="1" spans="1:25" s="126" customFormat="1" ht="15" customHeight="1" x14ac:dyDescent="0.2">
      <c r="A1" s="115"/>
      <c r="B1" s="124"/>
      <c r="C1" s="124"/>
      <c r="D1" s="124"/>
      <c r="E1" s="124"/>
      <c r="F1" s="124"/>
      <c r="G1" s="124"/>
      <c r="H1" s="140"/>
      <c r="I1" s="140"/>
      <c r="J1" s="140"/>
      <c r="K1" s="124"/>
      <c r="L1" s="23" t="s">
        <v>581</v>
      </c>
      <c r="M1" s="124"/>
      <c r="N1" s="124"/>
      <c r="O1" s="124"/>
      <c r="P1" s="124"/>
      <c r="Q1" s="124"/>
      <c r="R1" s="124"/>
      <c r="S1" s="127"/>
      <c r="T1" s="127"/>
      <c r="U1" s="141"/>
      <c r="V1" s="141"/>
      <c r="W1" s="141"/>
      <c r="X1" s="141"/>
      <c r="Y1" s="141"/>
    </row>
    <row r="2" spans="1:25" s="19" customFormat="1" ht="15" customHeight="1" x14ac:dyDescent="0.2">
      <c r="A2" s="17" t="s">
        <v>500</v>
      </c>
      <c r="B2" s="20"/>
      <c r="C2" s="20"/>
      <c r="D2" s="20"/>
      <c r="E2" s="20"/>
      <c r="F2" s="20"/>
      <c r="G2" s="20"/>
      <c r="H2" s="20"/>
      <c r="I2" s="20"/>
      <c r="J2" s="20"/>
      <c r="K2" s="20"/>
      <c r="L2" s="11" t="s">
        <v>42</v>
      </c>
    </row>
    <row r="3" spans="1:25" s="19" customFormat="1" ht="15" customHeight="1" x14ac:dyDescent="0.2">
      <c r="A3" s="21" t="s">
        <v>506</v>
      </c>
      <c r="B3" s="20"/>
      <c r="C3" s="20"/>
      <c r="D3" s="20"/>
      <c r="E3" s="20"/>
      <c r="F3" s="20"/>
      <c r="G3" s="20"/>
      <c r="H3" s="20"/>
      <c r="I3" s="20"/>
      <c r="J3" s="20"/>
      <c r="K3" s="20"/>
      <c r="L3" s="11"/>
    </row>
    <row r="4" spans="1:25" s="19" customFormat="1" ht="15" customHeight="1" x14ac:dyDescent="0.2">
      <c r="A4" s="21" t="s">
        <v>533</v>
      </c>
      <c r="B4" s="20"/>
      <c r="C4" s="20"/>
      <c r="D4" s="20"/>
      <c r="E4" s="20"/>
      <c r="F4" s="20"/>
      <c r="G4" s="20"/>
      <c r="H4" s="20"/>
      <c r="I4" s="20"/>
      <c r="J4" s="20"/>
      <c r="K4" s="20"/>
      <c r="L4" s="11"/>
    </row>
    <row r="5" spans="1:25" ht="23.25" customHeight="1" x14ac:dyDescent="0.2">
      <c r="A5" s="1477" t="s">
        <v>189</v>
      </c>
      <c r="B5" s="1480" t="s">
        <v>41</v>
      </c>
      <c r="C5" s="1471" t="s">
        <v>236</v>
      </c>
      <c r="D5" s="1472"/>
      <c r="E5" s="1472"/>
      <c r="F5" s="1472"/>
      <c r="G5" s="1472"/>
      <c r="H5" s="1472"/>
      <c r="I5" s="1472"/>
      <c r="J5" s="1472"/>
      <c r="K5" s="1473"/>
      <c r="L5" s="1468" t="s">
        <v>278</v>
      </c>
    </row>
    <row r="6" spans="1:25" ht="23.25" customHeight="1" x14ac:dyDescent="0.2">
      <c r="A6" s="1478"/>
      <c r="B6" s="1481"/>
      <c r="C6" s="1474" t="s">
        <v>232</v>
      </c>
      <c r="D6" s="1475"/>
      <c r="E6" s="1475"/>
      <c r="F6" s="1475"/>
      <c r="G6" s="182" t="s">
        <v>233</v>
      </c>
      <c r="H6" s="1475" t="s">
        <v>234</v>
      </c>
      <c r="I6" s="1475"/>
      <c r="J6" s="1475"/>
      <c r="K6" s="1476"/>
      <c r="L6" s="1469"/>
    </row>
    <row r="7" spans="1:25" ht="127.5" customHeight="1" x14ac:dyDescent="0.2">
      <c r="A7" s="1479"/>
      <c r="B7" s="1482"/>
      <c r="C7" s="187" t="s">
        <v>207</v>
      </c>
      <c r="D7" s="150" t="s">
        <v>208</v>
      </c>
      <c r="E7" s="150" t="s">
        <v>209</v>
      </c>
      <c r="F7" s="150" t="s">
        <v>210</v>
      </c>
      <c r="G7" s="150" t="s">
        <v>211</v>
      </c>
      <c r="H7" s="150" t="s">
        <v>212</v>
      </c>
      <c r="I7" s="150" t="s">
        <v>213</v>
      </c>
      <c r="J7" s="150" t="s">
        <v>214</v>
      </c>
      <c r="K7" s="188" t="s">
        <v>215</v>
      </c>
      <c r="L7" s="1470"/>
    </row>
    <row r="8" spans="1:25" ht="42" customHeight="1" x14ac:dyDescent="0.2">
      <c r="A8" s="587">
        <f>ROW()-7</f>
        <v>1</v>
      </c>
      <c r="B8" s="190"/>
      <c r="C8" s="191"/>
      <c r="D8" s="189"/>
      <c r="E8" s="189"/>
      <c r="F8" s="189"/>
      <c r="G8" s="189"/>
      <c r="H8" s="189"/>
      <c r="I8" s="189"/>
      <c r="J8" s="189"/>
      <c r="K8" s="192"/>
      <c r="L8" s="589">
        <f>SUM('17'!$C8:$K8)</f>
        <v>0</v>
      </c>
    </row>
    <row r="9" spans="1:25" ht="42" customHeight="1" x14ac:dyDescent="0.2">
      <c r="A9" s="587">
        <f t="shared" ref="A9:A22" si="0">ROW()-7</f>
        <v>2</v>
      </c>
      <c r="B9" s="190"/>
      <c r="C9" s="191"/>
      <c r="D9" s="189"/>
      <c r="E9" s="189"/>
      <c r="F9" s="189"/>
      <c r="G9" s="189"/>
      <c r="H9" s="189"/>
      <c r="I9" s="189"/>
      <c r="J9" s="189"/>
      <c r="K9" s="189"/>
      <c r="L9" s="589">
        <f>SUM('17'!$C9:$K9)</f>
        <v>0</v>
      </c>
    </row>
    <row r="10" spans="1:25" ht="42" customHeight="1" x14ac:dyDescent="0.2">
      <c r="A10" s="587">
        <f t="shared" si="0"/>
        <v>3</v>
      </c>
      <c r="B10" s="190"/>
      <c r="C10" s="191"/>
      <c r="D10" s="189"/>
      <c r="E10" s="189"/>
      <c r="F10" s="189"/>
      <c r="G10" s="189"/>
      <c r="H10" s="189"/>
      <c r="I10" s="189"/>
      <c r="J10" s="189"/>
      <c r="K10" s="192"/>
      <c r="L10" s="589">
        <f>SUM('17'!$C10:$K10)</f>
        <v>0</v>
      </c>
    </row>
    <row r="11" spans="1:25" ht="42" customHeight="1" x14ac:dyDescent="0.2">
      <c r="A11" s="587">
        <f t="shared" si="0"/>
        <v>4</v>
      </c>
      <c r="B11" s="190"/>
      <c r="C11" s="191"/>
      <c r="D11" s="189"/>
      <c r="E11" s="189"/>
      <c r="F11" s="189"/>
      <c r="G11" s="189"/>
      <c r="H11" s="189"/>
      <c r="I11" s="189"/>
      <c r="J11" s="189"/>
      <c r="K11" s="192"/>
      <c r="L11" s="589">
        <f>SUM('17'!$C11:$K11)</f>
        <v>0</v>
      </c>
    </row>
    <row r="12" spans="1:25" ht="42" customHeight="1" x14ac:dyDescent="0.2">
      <c r="A12" s="587">
        <f t="shared" si="0"/>
        <v>5</v>
      </c>
      <c r="B12" s="190"/>
      <c r="C12" s="191"/>
      <c r="D12" s="189"/>
      <c r="E12" s="189"/>
      <c r="F12" s="189"/>
      <c r="G12" s="189"/>
      <c r="H12" s="189"/>
      <c r="I12" s="189"/>
      <c r="J12" s="189"/>
      <c r="K12" s="192"/>
      <c r="L12" s="589">
        <f>SUM('17'!$C12:$K12)</f>
        <v>0</v>
      </c>
    </row>
    <row r="13" spans="1:25" ht="42" customHeight="1" x14ac:dyDescent="0.2">
      <c r="A13" s="587">
        <f t="shared" si="0"/>
        <v>6</v>
      </c>
      <c r="B13" s="190"/>
      <c r="C13" s="191"/>
      <c r="D13" s="189"/>
      <c r="E13" s="189"/>
      <c r="F13" s="189"/>
      <c r="G13" s="189"/>
      <c r="H13" s="189"/>
      <c r="I13" s="189"/>
      <c r="J13" s="189"/>
      <c r="K13" s="192"/>
      <c r="L13" s="589">
        <f>SUM('17'!$C13:$K13)</f>
        <v>0</v>
      </c>
    </row>
    <row r="14" spans="1:25" ht="42" customHeight="1" x14ac:dyDescent="0.2">
      <c r="A14" s="587">
        <f t="shared" si="0"/>
        <v>7</v>
      </c>
      <c r="B14" s="190"/>
      <c r="C14" s="191"/>
      <c r="D14" s="189"/>
      <c r="E14" s="189"/>
      <c r="F14" s="189"/>
      <c r="G14" s="189"/>
      <c r="H14" s="189"/>
      <c r="I14" s="189"/>
      <c r="J14" s="189"/>
      <c r="K14" s="192"/>
      <c r="L14" s="589">
        <f>SUM('17'!$C14:$K14)</f>
        <v>0</v>
      </c>
    </row>
    <row r="15" spans="1:25" ht="42" customHeight="1" x14ac:dyDescent="0.2">
      <c r="A15" s="587">
        <f t="shared" si="0"/>
        <v>8</v>
      </c>
      <c r="B15" s="190"/>
      <c r="C15" s="191"/>
      <c r="D15" s="189"/>
      <c r="E15" s="189"/>
      <c r="F15" s="189"/>
      <c r="G15" s="189"/>
      <c r="H15" s="189"/>
      <c r="I15" s="189"/>
      <c r="J15" s="189"/>
      <c r="K15" s="192"/>
      <c r="L15" s="589">
        <f>SUM('17'!$C15:$K15)</f>
        <v>0</v>
      </c>
    </row>
    <row r="16" spans="1:25" ht="42" customHeight="1" x14ac:dyDescent="0.2">
      <c r="A16" s="587">
        <f t="shared" si="0"/>
        <v>9</v>
      </c>
      <c r="B16" s="190"/>
      <c r="C16" s="191"/>
      <c r="D16" s="189"/>
      <c r="E16" s="189"/>
      <c r="F16" s="189"/>
      <c r="G16" s="189"/>
      <c r="H16" s="189"/>
      <c r="I16" s="189"/>
      <c r="J16" s="189"/>
      <c r="K16" s="192"/>
      <c r="L16" s="589">
        <f>SUM('17'!$C16:$K16)</f>
        <v>0</v>
      </c>
    </row>
    <row r="17" spans="1:12" ht="42" customHeight="1" x14ac:dyDescent="0.2">
      <c r="A17" s="587">
        <f t="shared" si="0"/>
        <v>10</v>
      </c>
      <c r="B17" s="190"/>
      <c r="C17" s="191"/>
      <c r="D17" s="189"/>
      <c r="E17" s="189"/>
      <c r="F17" s="189"/>
      <c r="G17" s="189"/>
      <c r="H17" s="189"/>
      <c r="I17" s="189"/>
      <c r="J17" s="189"/>
      <c r="K17" s="192"/>
      <c r="L17" s="589">
        <f>SUM('17'!$C17:$K17)</f>
        <v>0</v>
      </c>
    </row>
    <row r="18" spans="1:12" ht="42" customHeight="1" x14ac:dyDescent="0.2">
      <c r="A18" s="587">
        <f t="shared" si="0"/>
        <v>11</v>
      </c>
      <c r="B18" s="190"/>
      <c r="C18" s="191"/>
      <c r="D18" s="189"/>
      <c r="E18" s="189"/>
      <c r="F18" s="189"/>
      <c r="G18" s="189"/>
      <c r="H18" s="189"/>
      <c r="I18" s="189"/>
      <c r="J18" s="189"/>
      <c r="K18" s="192"/>
      <c r="L18" s="589">
        <f>SUM('17'!$C18:$K18)</f>
        <v>0</v>
      </c>
    </row>
    <row r="19" spans="1:12" ht="42" customHeight="1" x14ac:dyDescent="0.2">
      <c r="A19" s="587">
        <f t="shared" si="0"/>
        <v>12</v>
      </c>
      <c r="B19" s="190"/>
      <c r="C19" s="191"/>
      <c r="D19" s="189"/>
      <c r="E19" s="189"/>
      <c r="F19" s="189"/>
      <c r="G19" s="189"/>
      <c r="H19" s="189"/>
      <c r="I19" s="189"/>
      <c r="J19" s="189"/>
      <c r="K19" s="192"/>
      <c r="L19" s="589">
        <f>SUM('17'!$C19:$K19)</f>
        <v>0</v>
      </c>
    </row>
    <row r="20" spans="1:12" ht="42" customHeight="1" x14ac:dyDescent="0.2">
      <c r="A20" s="587">
        <f t="shared" si="0"/>
        <v>13</v>
      </c>
      <c r="B20" s="190"/>
      <c r="C20" s="191"/>
      <c r="D20" s="189"/>
      <c r="E20" s="189"/>
      <c r="F20" s="189"/>
      <c r="G20" s="189"/>
      <c r="H20" s="189"/>
      <c r="I20" s="189"/>
      <c r="J20" s="189"/>
      <c r="K20" s="192"/>
      <c r="L20" s="589">
        <f>SUM('17'!$C20:$K20)</f>
        <v>0</v>
      </c>
    </row>
    <row r="21" spans="1:12" ht="42" customHeight="1" x14ac:dyDescent="0.2">
      <c r="A21" s="587">
        <f t="shared" si="0"/>
        <v>14</v>
      </c>
      <c r="B21" s="190"/>
      <c r="C21" s="191"/>
      <c r="D21" s="189"/>
      <c r="E21" s="189"/>
      <c r="F21" s="189"/>
      <c r="G21" s="189"/>
      <c r="H21" s="189"/>
      <c r="I21" s="189"/>
      <c r="J21" s="189"/>
      <c r="K21" s="192"/>
      <c r="L21" s="589">
        <f>SUM('17'!$C21:$K21)</f>
        <v>0</v>
      </c>
    </row>
    <row r="22" spans="1:12" ht="42" customHeight="1" x14ac:dyDescent="0.2">
      <c r="A22" s="588">
        <f t="shared" si="0"/>
        <v>15</v>
      </c>
      <c r="B22" s="193"/>
      <c r="C22" s="194"/>
      <c r="D22" s="195"/>
      <c r="E22" s="195"/>
      <c r="F22" s="195"/>
      <c r="G22" s="195"/>
      <c r="H22" s="195"/>
      <c r="I22" s="195"/>
      <c r="J22" s="195"/>
      <c r="K22" s="196"/>
      <c r="L22" s="590">
        <f>SUM('17'!$C22:$K22)</f>
        <v>0</v>
      </c>
    </row>
    <row r="23" spans="1:12" x14ac:dyDescent="0.2">
      <c r="B23" s="3"/>
    </row>
  </sheetData>
  <sheetProtection sheet="1" formatCells="0" formatRows="0" insertRows="0" deleteRows="0" selectLockedCells="1"/>
  <mergeCells count="6">
    <mergeCell ref="A5:A7"/>
    <mergeCell ref="B5:B7"/>
    <mergeCell ref="C5:K5"/>
    <mergeCell ref="L5:L7"/>
    <mergeCell ref="C6:F6"/>
    <mergeCell ref="H6:K6"/>
  </mergeCells>
  <phoneticPr fontId="1"/>
  <dataValidations count="3">
    <dataValidation imeMode="disabled" allowBlank="1" showInputMessage="1" showErrorMessage="1" promptTitle="従事時間を記入してください" prompt="合計従事時間の上限は、１人につき１日８時間、年間1,800時間です。" sqref="C8:K22"/>
    <dataValidation allowBlank="1" showInputMessage="1" showErrorMessage="1" prompt="合計時間は自動計算されます。" sqref="L8:L22"/>
    <dataValidation allowBlank="1" showInputMessage="1" showErrorMessage="1" prompt="助成事業者の役員及び直接雇用の従業員のうち、常態として助成事業の製品改良に従事し、助成事業者から毎月一定の報酬・給与が直接支払われている方が対象です。" sqref="B8:B22"/>
  </dataValidations>
  <pageMargins left="0.59055118110236227" right="0.19685039370078741" top="0.39370078740157483" bottom="0.39370078740157483" header="0.19685039370078741" footer="0.19685039370078741"/>
  <pageSetup paperSize="9" scale="96" orientation="portrait" r:id="rId1"/>
  <headerFooter>
    <oddFooter>&amp;C&amp;10&amp;A</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M24"/>
  <sheetViews>
    <sheetView showGridLines="0" view="pageBreakPreview" topLeftCell="A13" zoomScale="96" zoomScaleNormal="100" zoomScaleSheetLayoutView="96" workbookViewId="0">
      <selection activeCell="F16" sqref="F16"/>
    </sheetView>
  </sheetViews>
  <sheetFormatPr defaultColWidth="2.08984375" defaultRowHeight="13" x14ac:dyDescent="0.2"/>
  <cols>
    <col min="1" max="1" width="6.90625" style="5" customWidth="1"/>
    <col min="2" max="2" width="12.90625" style="5" customWidth="1"/>
    <col min="3" max="4" width="17.453125" style="5" customWidth="1"/>
    <col min="5" max="5" width="8.08984375" style="5" customWidth="1"/>
    <col min="6" max="6" width="11.36328125" style="5" customWidth="1"/>
    <col min="7" max="8" width="11.453125" style="5" customWidth="1"/>
    <col min="9" max="9" width="3.26953125" style="10" customWidth="1"/>
    <col min="10" max="11" width="2.453125" style="5" customWidth="1"/>
    <col min="12" max="12" width="11.26953125" style="5" customWidth="1"/>
    <col min="13" max="13" width="9.453125" style="5" customWidth="1"/>
    <col min="14" max="14" width="6.26953125" style="5" customWidth="1"/>
    <col min="15" max="222" width="2.453125" style="5" customWidth="1"/>
    <col min="223" max="16384" width="2.08984375" style="5"/>
  </cols>
  <sheetData>
    <row r="1" spans="1:26" s="126" customFormat="1" ht="15" customHeight="1" x14ac:dyDescent="0.2">
      <c r="A1" s="115"/>
      <c r="B1" s="124"/>
      <c r="C1" s="124"/>
      <c r="D1" s="124"/>
      <c r="E1" s="124"/>
      <c r="F1" s="124"/>
      <c r="G1" s="124"/>
      <c r="H1" s="23" t="s">
        <v>581</v>
      </c>
      <c r="I1" s="151"/>
      <c r="J1" s="140"/>
      <c r="K1" s="140"/>
      <c r="L1" s="124"/>
      <c r="M1" s="124"/>
      <c r="N1" s="124"/>
      <c r="O1" s="124"/>
      <c r="P1" s="124"/>
      <c r="Q1" s="124"/>
      <c r="R1" s="124"/>
      <c r="S1" s="124"/>
      <c r="T1" s="127"/>
      <c r="U1" s="127"/>
      <c r="V1" s="141"/>
      <c r="W1" s="141"/>
      <c r="X1" s="141"/>
      <c r="Y1" s="141"/>
      <c r="Z1" s="141"/>
    </row>
    <row r="2" spans="1:26" ht="15" customHeight="1" x14ac:dyDescent="0.2">
      <c r="A2" s="17" t="s">
        <v>501</v>
      </c>
      <c r="B2" s="20"/>
      <c r="C2" s="20"/>
      <c r="D2" s="20"/>
      <c r="E2" s="65"/>
      <c r="F2" s="65"/>
      <c r="G2" s="65"/>
      <c r="H2" s="11" t="s">
        <v>25</v>
      </c>
    </row>
    <row r="3" spans="1:26" ht="45" customHeight="1" x14ac:dyDescent="0.2">
      <c r="A3" s="68" t="s">
        <v>188</v>
      </c>
      <c r="B3" s="69" t="s">
        <v>41</v>
      </c>
      <c r="C3" s="69" t="s">
        <v>279</v>
      </c>
      <c r="D3" s="69" t="s">
        <v>351</v>
      </c>
      <c r="E3" s="69" t="s">
        <v>280</v>
      </c>
      <c r="F3" s="69" t="s">
        <v>56</v>
      </c>
      <c r="G3" s="137" t="s">
        <v>271</v>
      </c>
      <c r="H3" s="149" t="s">
        <v>281</v>
      </c>
      <c r="I3" s="66" t="s">
        <v>49</v>
      </c>
      <c r="J3" s="1483"/>
      <c r="K3" s="1484"/>
      <c r="L3" s="1484"/>
      <c r="M3" s="1484"/>
      <c r="N3" s="1484"/>
    </row>
    <row r="4" spans="1:26" ht="42" customHeight="1" x14ac:dyDescent="0.2">
      <c r="A4" s="591">
        <f t="shared" ref="A4:A18" si="0">ROW()-3</f>
        <v>1</v>
      </c>
      <c r="B4" s="592" t="str">
        <f>IF(AND('17'!B8=""),"",'17'!B8)</f>
        <v/>
      </c>
      <c r="C4" s="72"/>
      <c r="D4" s="73"/>
      <c r="E4" s="597">
        <f>'17'!L8</f>
        <v>0</v>
      </c>
      <c r="F4" s="74"/>
      <c r="G4" s="594">
        <f>直接人件費172[[#This Row],[従事時間
(A)]]*直接人件費172[[#This Row],[時間単価
(B)]]</f>
        <v>0</v>
      </c>
      <c r="H4" s="595">
        <f>直接人件費172[[#This Row],[従事時間
(A)]]*直接人件費172[[#This Row],[時間単価
(B)]]</f>
        <v>0</v>
      </c>
      <c r="I4" s="596" t="str">
        <f>IF(OR(AND(直接人件費172[[#This Row],[従事者氏名]]="",
                 直接人件費172[[#This Row],[所属・役職]]="",
                 直接人件費172[[#This Row],[従事内容]]="",
         直接人件費172[[#This Row],[従事時間
(A)]]=0,
         直接人件費172[[#This Row],[時間単価
(B)]]=""),
      AND(直接人件費172[[#This Row],[従事者氏名]]&lt;&gt;"",
          直接人件費172[[#This Row],[所属・役職]]&lt;&gt;"",
          直接人件費172[[#This Row],[従事内容]]&lt;&gt;"",
          直接人件費172[[#This Row],[従事時間
(A)]]&lt;&gt;0,
          直接人件費172[[#This Row],[時間単価
(B)]]&lt;&gt;"")),
   "",
   "←全ての項目を入力してください")</f>
        <v/>
      </c>
    </row>
    <row r="5" spans="1:26" ht="42" customHeight="1" x14ac:dyDescent="0.2">
      <c r="A5" s="591">
        <f t="shared" si="0"/>
        <v>2</v>
      </c>
      <c r="B5" s="592" t="str">
        <f>IF(AND('17'!B9=""),"",'17'!B9)</f>
        <v/>
      </c>
      <c r="C5" s="72"/>
      <c r="D5" s="73"/>
      <c r="E5" s="597">
        <f>'17'!L9</f>
        <v>0</v>
      </c>
      <c r="F5" s="74"/>
      <c r="G5" s="594">
        <f>直接人件費172[[#This Row],[従事時間
(A)]]*直接人件費172[[#This Row],[時間単価
(B)]]</f>
        <v>0</v>
      </c>
      <c r="H5" s="595">
        <f>直接人件費172[[#This Row],[従事時間
(A)]]*直接人件費172[[#This Row],[時間単価
(B)]]</f>
        <v>0</v>
      </c>
      <c r="I5" s="596" t="str">
        <f>IF(OR(AND(直接人件費172[[#This Row],[従事者氏名]]="",
                 直接人件費172[[#This Row],[所属・役職]]="",
                 直接人件費172[[#This Row],[従事内容]]="",
         直接人件費172[[#This Row],[従事時間
(A)]]=0,
         直接人件費172[[#This Row],[時間単価
(B)]]=""),
      AND(直接人件費172[[#This Row],[従事者氏名]]&lt;&gt;"",
          直接人件費172[[#This Row],[所属・役職]]&lt;&gt;"",
          直接人件費172[[#This Row],[従事内容]]&lt;&gt;"",
          直接人件費172[[#This Row],[従事時間
(A)]]&lt;&gt;0,
          直接人件費172[[#This Row],[時間単価
(B)]]&lt;&gt;"")),
   "",
   "←全ての項目を入力してください")</f>
        <v/>
      </c>
    </row>
    <row r="6" spans="1:26" ht="42" customHeight="1" x14ac:dyDescent="0.2">
      <c r="A6" s="591">
        <f t="shared" si="0"/>
        <v>3</v>
      </c>
      <c r="B6" s="592" t="str">
        <f>IF(AND('17'!B10=""),"",'17'!B10)</f>
        <v/>
      </c>
      <c r="C6" s="72"/>
      <c r="D6" s="73"/>
      <c r="E6" s="597">
        <f>'17'!L10</f>
        <v>0</v>
      </c>
      <c r="F6" s="74"/>
      <c r="G6" s="594">
        <f>直接人件費172[[#This Row],[従事時間
(A)]]*直接人件費172[[#This Row],[時間単価
(B)]]</f>
        <v>0</v>
      </c>
      <c r="H6" s="595">
        <f>直接人件費172[[#This Row],[従事時間
(A)]]*直接人件費172[[#This Row],[時間単価
(B)]]</f>
        <v>0</v>
      </c>
      <c r="I6" s="596" t="str">
        <f>IF(OR(AND(直接人件費172[[#This Row],[従事者氏名]]="",
                 直接人件費172[[#This Row],[所属・役職]]="",
                 直接人件費172[[#This Row],[従事内容]]="",
         直接人件費172[[#This Row],[従事時間
(A)]]=0,
         直接人件費172[[#This Row],[時間単価
(B)]]=""),
      AND(直接人件費172[[#This Row],[従事者氏名]]&lt;&gt;"",
          直接人件費172[[#This Row],[所属・役職]]&lt;&gt;"",
          直接人件費172[[#This Row],[従事内容]]&lt;&gt;"",
          直接人件費172[[#This Row],[従事時間
(A)]]&lt;&gt;0,
          直接人件費172[[#This Row],[時間単価
(B)]]&lt;&gt;"")),
   "",
   "←全ての項目を入力してください")</f>
        <v/>
      </c>
    </row>
    <row r="7" spans="1:26" ht="42" customHeight="1" x14ac:dyDescent="0.2">
      <c r="A7" s="591">
        <f t="shared" si="0"/>
        <v>4</v>
      </c>
      <c r="B7" s="592" t="str">
        <f>IF(AND('17'!B11=""),"",'17'!B11)</f>
        <v/>
      </c>
      <c r="C7" s="72"/>
      <c r="D7" s="73"/>
      <c r="E7" s="597">
        <f>'17'!L11</f>
        <v>0</v>
      </c>
      <c r="F7" s="74"/>
      <c r="G7" s="594">
        <f>直接人件費172[[#This Row],[従事時間
(A)]]*直接人件費172[[#This Row],[時間単価
(B)]]</f>
        <v>0</v>
      </c>
      <c r="H7" s="595">
        <f>直接人件費172[[#This Row],[従事時間
(A)]]*直接人件費172[[#This Row],[時間単価
(B)]]</f>
        <v>0</v>
      </c>
      <c r="I7" s="596" t="str">
        <f>IF(OR(AND(直接人件費172[[#This Row],[従事者氏名]]="",
                 直接人件費172[[#This Row],[所属・役職]]="",
                 直接人件費172[[#This Row],[従事内容]]="",
         直接人件費172[[#This Row],[従事時間
(A)]]=0,
         直接人件費172[[#This Row],[時間単価
(B)]]=""),
      AND(直接人件費172[[#This Row],[従事者氏名]]&lt;&gt;"",
          直接人件費172[[#This Row],[所属・役職]]&lt;&gt;"",
          直接人件費172[[#This Row],[従事内容]]&lt;&gt;"",
          直接人件費172[[#This Row],[従事時間
(A)]]&lt;&gt;0,
          直接人件費172[[#This Row],[時間単価
(B)]]&lt;&gt;"")),
   "",
   "←全ての項目を入力してください")</f>
        <v/>
      </c>
    </row>
    <row r="8" spans="1:26" ht="42" customHeight="1" x14ac:dyDescent="0.2">
      <c r="A8" s="591">
        <f t="shared" si="0"/>
        <v>5</v>
      </c>
      <c r="B8" s="592" t="str">
        <f>IF(AND('17'!B12=""),"",'17'!B12)</f>
        <v/>
      </c>
      <c r="C8" s="72"/>
      <c r="D8" s="73"/>
      <c r="E8" s="597">
        <f>'17'!L12</f>
        <v>0</v>
      </c>
      <c r="F8" s="74"/>
      <c r="G8" s="594">
        <f>直接人件費172[[#This Row],[従事時間
(A)]]*直接人件費172[[#This Row],[時間単価
(B)]]</f>
        <v>0</v>
      </c>
      <c r="H8" s="595">
        <f>直接人件費172[[#This Row],[従事時間
(A)]]*直接人件費172[[#This Row],[時間単価
(B)]]</f>
        <v>0</v>
      </c>
      <c r="I8" s="596" t="str">
        <f>IF(OR(AND(直接人件費172[[#This Row],[従事者氏名]]="",
                 直接人件費172[[#This Row],[所属・役職]]="",
                 直接人件費172[[#This Row],[従事内容]]="",
         直接人件費172[[#This Row],[従事時間
(A)]]=0,
         直接人件費172[[#This Row],[時間単価
(B)]]=""),
      AND(直接人件費172[[#This Row],[従事者氏名]]&lt;&gt;"",
          直接人件費172[[#This Row],[所属・役職]]&lt;&gt;"",
          直接人件費172[[#This Row],[従事内容]]&lt;&gt;"",
          直接人件費172[[#This Row],[従事時間
(A)]]&lt;&gt;0,
          直接人件費172[[#This Row],[時間単価
(B)]]&lt;&gt;"")),
   "",
   "←全ての項目を入力してください")</f>
        <v/>
      </c>
      <c r="K8" s="143"/>
    </row>
    <row r="9" spans="1:26" ht="42" customHeight="1" x14ac:dyDescent="0.2">
      <c r="A9" s="591">
        <f t="shared" si="0"/>
        <v>6</v>
      </c>
      <c r="B9" s="592" t="str">
        <f>IF(AND('17'!B13=""),"",'17'!B13)</f>
        <v/>
      </c>
      <c r="C9" s="72"/>
      <c r="D9" s="73"/>
      <c r="E9" s="597">
        <f>'17'!L13</f>
        <v>0</v>
      </c>
      <c r="F9" s="74"/>
      <c r="G9" s="594">
        <f>直接人件費172[[#This Row],[従事時間
(A)]]*直接人件費172[[#This Row],[時間単価
(B)]]</f>
        <v>0</v>
      </c>
      <c r="H9" s="595">
        <f>直接人件費172[[#This Row],[従事時間
(A)]]*直接人件費172[[#This Row],[時間単価
(B)]]</f>
        <v>0</v>
      </c>
      <c r="I9" s="596" t="str">
        <f>IF(OR(AND(直接人件費172[[#This Row],[従事者氏名]]="",
                 直接人件費172[[#This Row],[所属・役職]]="",
                 直接人件費172[[#This Row],[従事内容]]="",
         直接人件費172[[#This Row],[従事時間
(A)]]=0,
         直接人件費172[[#This Row],[時間単価
(B)]]=""),
      AND(直接人件費172[[#This Row],[従事者氏名]]&lt;&gt;"",
          直接人件費172[[#This Row],[所属・役職]]&lt;&gt;"",
          直接人件費172[[#This Row],[従事内容]]&lt;&gt;"",
          直接人件費172[[#This Row],[従事時間
(A)]]&lt;&gt;0,
          直接人件費172[[#This Row],[時間単価
(B)]]&lt;&gt;"")),
   "",
   "←全ての項目を入力してください")</f>
        <v/>
      </c>
    </row>
    <row r="10" spans="1:26" ht="42" customHeight="1" x14ac:dyDescent="0.2">
      <c r="A10" s="591">
        <f t="shared" si="0"/>
        <v>7</v>
      </c>
      <c r="B10" s="592" t="str">
        <f>IF(AND('17'!B14=""),"",'17'!B14)</f>
        <v/>
      </c>
      <c r="C10" s="72"/>
      <c r="D10" s="73"/>
      <c r="E10" s="597">
        <f>'17'!L14</f>
        <v>0</v>
      </c>
      <c r="F10" s="74"/>
      <c r="G10" s="594">
        <f>直接人件費172[[#This Row],[従事時間
(A)]]*直接人件費172[[#This Row],[時間単価
(B)]]</f>
        <v>0</v>
      </c>
      <c r="H10" s="595">
        <f>直接人件費172[[#This Row],[従事時間
(A)]]*直接人件費172[[#This Row],[時間単価
(B)]]</f>
        <v>0</v>
      </c>
      <c r="I10" s="596" t="str">
        <f>IF(OR(AND(直接人件費172[[#This Row],[従事者氏名]]="",
                 直接人件費172[[#This Row],[所属・役職]]="",
                 直接人件費172[[#This Row],[従事内容]]="",
         直接人件費172[[#This Row],[従事時間
(A)]]=0,
         直接人件費172[[#This Row],[時間単価
(B)]]=""),
      AND(直接人件費172[[#This Row],[従事者氏名]]&lt;&gt;"",
          直接人件費172[[#This Row],[所属・役職]]&lt;&gt;"",
          直接人件費172[[#This Row],[従事内容]]&lt;&gt;"",
          直接人件費172[[#This Row],[従事時間
(A)]]&lt;&gt;0,
          直接人件費172[[#This Row],[時間単価
(B)]]&lt;&gt;"")),
   "",
   "←全ての項目を入力してください")</f>
        <v/>
      </c>
    </row>
    <row r="11" spans="1:26" ht="42" customHeight="1" x14ac:dyDescent="0.2">
      <c r="A11" s="591">
        <f t="shared" si="0"/>
        <v>8</v>
      </c>
      <c r="B11" s="592" t="str">
        <f>IF(AND('17'!B15=""),"",'17'!B15)</f>
        <v/>
      </c>
      <c r="C11" s="72"/>
      <c r="D11" s="73"/>
      <c r="E11" s="597">
        <f>'17'!L15</f>
        <v>0</v>
      </c>
      <c r="F11" s="74"/>
      <c r="G11" s="594">
        <f>直接人件費172[[#This Row],[従事時間
(A)]]*直接人件費172[[#This Row],[時間単価
(B)]]</f>
        <v>0</v>
      </c>
      <c r="H11" s="595">
        <f>直接人件費172[[#This Row],[従事時間
(A)]]*直接人件費172[[#This Row],[時間単価
(B)]]</f>
        <v>0</v>
      </c>
      <c r="I11" s="596" t="str">
        <f>IF(OR(AND(直接人件費172[[#This Row],[従事者氏名]]="",
                 直接人件費172[[#This Row],[所属・役職]]="",
                 直接人件費172[[#This Row],[従事内容]]="",
         直接人件費172[[#This Row],[従事時間
(A)]]=0,
         直接人件費172[[#This Row],[時間単価
(B)]]=""),
      AND(直接人件費172[[#This Row],[従事者氏名]]&lt;&gt;"",
          直接人件費172[[#This Row],[所属・役職]]&lt;&gt;"",
          直接人件費172[[#This Row],[従事内容]]&lt;&gt;"",
          直接人件費172[[#This Row],[従事時間
(A)]]&lt;&gt;0,
          直接人件費172[[#This Row],[時間単価
(B)]]&lt;&gt;"")),
   "",
   "←全ての項目を入力してください")</f>
        <v/>
      </c>
    </row>
    <row r="12" spans="1:26" ht="42" customHeight="1" x14ac:dyDescent="0.2">
      <c r="A12" s="591">
        <f t="shared" si="0"/>
        <v>9</v>
      </c>
      <c r="B12" s="592" t="str">
        <f>IF(AND('17'!B16=""),"",'17'!B16)</f>
        <v/>
      </c>
      <c r="C12" s="80"/>
      <c r="D12" s="73"/>
      <c r="E12" s="597">
        <f>'17'!L16</f>
        <v>0</v>
      </c>
      <c r="F12" s="74"/>
      <c r="G12" s="594">
        <f>直接人件費172[[#This Row],[従事時間
(A)]]*直接人件費172[[#This Row],[時間単価
(B)]]</f>
        <v>0</v>
      </c>
      <c r="H12" s="595">
        <f>直接人件費172[[#This Row],[従事時間
(A)]]*直接人件費172[[#This Row],[時間単価
(B)]]</f>
        <v>0</v>
      </c>
      <c r="I12" s="596" t="str">
        <f>IF(OR(AND(直接人件費172[[#This Row],[従事者氏名]]="",
                 直接人件費172[[#This Row],[所属・役職]]="",
                 直接人件費172[[#This Row],[従事内容]]="",
         直接人件費172[[#This Row],[従事時間
(A)]]=0,
         直接人件費172[[#This Row],[時間単価
(B)]]=""),
      AND(直接人件費172[[#This Row],[従事者氏名]]&lt;&gt;"",
          直接人件費172[[#This Row],[所属・役職]]&lt;&gt;"",
          直接人件費172[[#This Row],[従事内容]]&lt;&gt;"",
          直接人件費172[[#This Row],[従事時間
(A)]]&lt;&gt;0,
          直接人件費172[[#This Row],[時間単価
(B)]]&lt;&gt;"")),
   "",
   "←全ての項目を入力してください")</f>
        <v/>
      </c>
    </row>
    <row r="13" spans="1:26" ht="42" customHeight="1" x14ac:dyDescent="0.2">
      <c r="A13" s="591">
        <f t="shared" si="0"/>
        <v>10</v>
      </c>
      <c r="B13" s="592" t="str">
        <f>IF(AND('17'!B17=""),"",'17'!B17)</f>
        <v/>
      </c>
      <c r="C13" s="80"/>
      <c r="D13" s="73"/>
      <c r="E13" s="597">
        <f>'17'!L17</f>
        <v>0</v>
      </c>
      <c r="F13" s="74"/>
      <c r="G13" s="594">
        <f>直接人件費172[[#This Row],[従事時間
(A)]]*直接人件費172[[#This Row],[時間単価
(B)]]</f>
        <v>0</v>
      </c>
      <c r="H13" s="595">
        <f>直接人件費172[[#This Row],[従事時間
(A)]]*直接人件費172[[#This Row],[時間単価
(B)]]</f>
        <v>0</v>
      </c>
      <c r="I13" s="596" t="str">
        <f>IF(OR(AND(直接人件費172[[#This Row],[従事者氏名]]="",
                 直接人件費172[[#This Row],[所属・役職]]="",
                 直接人件費172[[#This Row],[従事内容]]="",
         直接人件費172[[#This Row],[従事時間
(A)]]=0,
         直接人件費172[[#This Row],[時間単価
(B)]]=""),
      AND(直接人件費172[[#This Row],[従事者氏名]]&lt;&gt;"",
          直接人件費172[[#This Row],[所属・役職]]&lt;&gt;"",
          直接人件費172[[#This Row],[従事内容]]&lt;&gt;"",
          直接人件費172[[#This Row],[従事時間
(A)]]&lt;&gt;0,
          直接人件費172[[#This Row],[時間単価
(B)]]&lt;&gt;"")),
   "",
   "←全ての項目を入力してください")</f>
        <v/>
      </c>
    </row>
    <row r="14" spans="1:26" ht="42" customHeight="1" x14ac:dyDescent="0.2">
      <c r="A14" s="591">
        <f t="shared" si="0"/>
        <v>11</v>
      </c>
      <c r="B14" s="592" t="str">
        <f>IF(AND('17'!B18=""),"",'17'!B18)</f>
        <v/>
      </c>
      <c r="C14" s="80"/>
      <c r="D14" s="73"/>
      <c r="E14" s="597">
        <f>'17'!L18</f>
        <v>0</v>
      </c>
      <c r="F14" s="74"/>
      <c r="G14" s="594">
        <f>直接人件費172[[#This Row],[従事時間
(A)]]*直接人件費172[[#This Row],[時間単価
(B)]]</f>
        <v>0</v>
      </c>
      <c r="H14" s="595">
        <f>直接人件費172[[#This Row],[従事時間
(A)]]*直接人件費172[[#This Row],[時間単価
(B)]]</f>
        <v>0</v>
      </c>
      <c r="I14" s="596" t="str">
        <f>IF(OR(AND(直接人件費172[[#This Row],[従事者氏名]]="",
                 直接人件費172[[#This Row],[所属・役職]]="",
                 直接人件費172[[#This Row],[従事内容]]="",
         直接人件費172[[#This Row],[従事時間
(A)]]=0,
         直接人件費172[[#This Row],[時間単価
(B)]]=""),
      AND(直接人件費172[[#This Row],[従事者氏名]]&lt;&gt;"",
          直接人件費172[[#This Row],[所属・役職]]&lt;&gt;"",
          直接人件費172[[#This Row],[従事内容]]&lt;&gt;"",
          直接人件費172[[#This Row],[従事時間
(A)]]&lt;&gt;0,
          直接人件費172[[#This Row],[時間単価
(B)]]&lt;&gt;"")),
   "",
   "←全ての項目を入力してください")</f>
        <v/>
      </c>
    </row>
    <row r="15" spans="1:26" ht="42" customHeight="1" x14ac:dyDescent="0.2">
      <c r="A15" s="591">
        <f t="shared" si="0"/>
        <v>12</v>
      </c>
      <c r="B15" s="592" t="str">
        <f>IF(AND('17'!B19=""),"",'17'!B19)</f>
        <v/>
      </c>
      <c r="C15" s="80"/>
      <c r="D15" s="73"/>
      <c r="E15" s="597">
        <f>'17'!L19</f>
        <v>0</v>
      </c>
      <c r="F15" s="74"/>
      <c r="G15" s="594">
        <f>直接人件費172[[#This Row],[従事時間
(A)]]*直接人件費172[[#This Row],[時間単価
(B)]]</f>
        <v>0</v>
      </c>
      <c r="H15" s="595">
        <f>直接人件費172[[#This Row],[従事時間
(A)]]*直接人件費172[[#This Row],[時間単価
(B)]]</f>
        <v>0</v>
      </c>
      <c r="I15" s="596" t="str">
        <f>IF(OR(AND(直接人件費172[[#This Row],[従事者氏名]]="",
                 直接人件費172[[#This Row],[所属・役職]]="",
                 直接人件費172[[#This Row],[従事内容]]="",
         直接人件費172[[#This Row],[従事時間
(A)]]=0,
         直接人件費172[[#This Row],[時間単価
(B)]]=""),
      AND(直接人件費172[[#This Row],[従事者氏名]]&lt;&gt;"",
          直接人件費172[[#This Row],[所属・役職]]&lt;&gt;"",
          直接人件費172[[#This Row],[従事内容]]&lt;&gt;"",
          直接人件費172[[#This Row],[従事時間
(A)]]&lt;&gt;0,
          直接人件費172[[#This Row],[時間単価
(B)]]&lt;&gt;"")),
   "",
   "←全ての項目を入力してください")</f>
        <v/>
      </c>
    </row>
    <row r="16" spans="1:26" ht="42" customHeight="1" x14ac:dyDescent="0.2">
      <c r="A16" s="591">
        <f t="shared" si="0"/>
        <v>13</v>
      </c>
      <c r="B16" s="592" t="str">
        <f>IF(AND('17'!B20=""),"",'17'!B20)</f>
        <v/>
      </c>
      <c r="C16" s="80"/>
      <c r="D16" s="73"/>
      <c r="E16" s="597">
        <f>'17'!L20</f>
        <v>0</v>
      </c>
      <c r="F16" s="74"/>
      <c r="G16" s="594">
        <f>直接人件費172[[#This Row],[従事時間
(A)]]*直接人件費172[[#This Row],[時間単価
(B)]]</f>
        <v>0</v>
      </c>
      <c r="H16" s="595">
        <f>直接人件費172[[#This Row],[従事時間
(A)]]*直接人件費172[[#This Row],[時間単価
(B)]]</f>
        <v>0</v>
      </c>
      <c r="I16" s="596" t="str">
        <f>IF(OR(AND(直接人件費172[[#This Row],[従事者氏名]]="",
                 直接人件費172[[#This Row],[所属・役職]]="",
                 直接人件費172[[#This Row],[従事内容]]="",
         直接人件費172[[#This Row],[従事時間
(A)]]=0,
         直接人件費172[[#This Row],[時間単価
(B)]]=""),
      AND(直接人件費172[[#This Row],[従事者氏名]]&lt;&gt;"",
          直接人件費172[[#This Row],[所属・役職]]&lt;&gt;"",
          直接人件費172[[#This Row],[従事内容]]&lt;&gt;"",
          直接人件費172[[#This Row],[従事時間
(A)]]&lt;&gt;0,
          直接人件費172[[#This Row],[時間単価
(B)]]&lt;&gt;"")),
   "",
   "←全ての項目を入力してください")</f>
        <v/>
      </c>
    </row>
    <row r="17" spans="1:39" ht="42" customHeight="1" x14ac:dyDescent="0.2">
      <c r="A17" s="591">
        <f t="shared" si="0"/>
        <v>14</v>
      </c>
      <c r="B17" s="592" t="str">
        <f>IF(AND('17'!B21=""),"",'17'!B21)</f>
        <v/>
      </c>
      <c r="C17" s="80"/>
      <c r="D17" s="73"/>
      <c r="E17" s="597">
        <f>'17'!L21</f>
        <v>0</v>
      </c>
      <c r="F17" s="74"/>
      <c r="G17" s="594">
        <f>直接人件費172[[#This Row],[従事時間
(A)]]*直接人件費172[[#This Row],[時間単価
(B)]]</f>
        <v>0</v>
      </c>
      <c r="H17" s="595">
        <f>直接人件費172[[#This Row],[従事時間
(A)]]*直接人件費172[[#This Row],[時間単価
(B)]]</f>
        <v>0</v>
      </c>
      <c r="I17" s="596" t="str">
        <f>IF(OR(AND(直接人件費172[[#This Row],[従事者氏名]]="",
                 直接人件費172[[#This Row],[所属・役職]]="",
                 直接人件費172[[#This Row],[従事内容]]="",
         直接人件費172[[#This Row],[従事時間
(A)]]=0,
         直接人件費172[[#This Row],[時間単価
(B)]]=""),
      AND(直接人件費172[[#This Row],[従事者氏名]]&lt;&gt;"",
          直接人件費172[[#This Row],[所属・役職]]&lt;&gt;"",
          直接人件費172[[#This Row],[従事内容]]&lt;&gt;"",
          直接人件費172[[#This Row],[従事時間
(A)]]&lt;&gt;0,
          直接人件費172[[#This Row],[時間単価
(B)]]&lt;&gt;"")),
   "",
   "←全ての項目を入力してください")</f>
        <v/>
      </c>
    </row>
    <row r="18" spans="1:39" ht="42" customHeight="1" x14ac:dyDescent="0.2">
      <c r="A18" s="591">
        <f t="shared" si="0"/>
        <v>15</v>
      </c>
      <c r="B18" s="592" t="str">
        <f>IF(AND('17'!B22=""),"",'17'!B22)</f>
        <v/>
      </c>
      <c r="C18" s="80"/>
      <c r="D18" s="73"/>
      <c r="E18" s="597">
        <f>'17'!L22</f>
        <v>0</v>
      </c>
      <c r="F18" s="74"/>
      <c r="G18" s="594">
        <f>直接人件費172[[#This Row],[従事時間
(A)]]*直接人件費172[[#This Row],[時間単価
(B)]]</f>
        <v>0</v>
      </c>
      <c r="H18" s="595">
        <f>直接人件費172[[#This Row],[従事時間
(A)]]*直接人件費172[[#This Row],[時間単価
(B)]]</f>
        <v>0</v>
      </c>
      <c r="I18" s="596" t="str">
        <f>IF(OR(AND(直接人件費172[[#This Row],[従事者氏名]]="",
                 直接人件費172[[#This Row],[所属・役職]]="",
                 直接人件費172[[#This Row],[従事内容]]="",
         直接人件費172[[#This Row],[従事時間
(A)]]=0,
         直接人件費172[[#This Row],[時間単価
(B)]]=""),
      AND(直接人件費172[[#This Row],[従事者氏名]]&lt;&gt;"",
          直接人件費172[[#This Row],[所属・役職]]&lt;&gt;"",
          直接人件費172[[#This Row],[従事内容]]&lt;&gt;"",
          直接人件費172[[#This Row],[従事時間
(A)]]&lt;&gt;0,
          直接人件費172[[#This Row],[時間単価
(B)]]&lt;&gt;"")),
   "",
   "←全ての項目を入力してください")</f>
        <v/>
      </c>
    </row>
    <row r="19" spans="1:39" ht="30" customHeight="1" x14ac:dyDescent="0.2">
      <c r="A19" s="70"/>
      <c r="B19" s="71"/>
      <c r="C19" s="71"/>
      <c r="D19" s="71"/>
      <c r="E19" s="78"/>
      <c r="F19" s="79" t="s">
        <v>51</v>
      </c>
      <c r="G19" s="598">
        <f>SUBTOTAL(109,直接人件費172[助成対象経費
(A)×(B)])</f>
        <v>0</v>
      </c>
      <c r="H19" s="599">
        <f>SUBTOTAL(109,直接人件費172[助成事業に
要する経費])</f>
        <v>0</v>
      </c>
      <c r="I19" s="67"/>
    </row>
    <row r="20" spans="1:39" x14ac:dyDescent="0.2">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row>
    <row r="21" spans="1:39" x14ac:dyDescent="0.2">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row>
    <row r="22" spans="1:39" x14ac:dyDescent="0.2">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row>
    <row r="23" spans="1:39" x14ac:dyDescent="0.2">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row>
    <row r="24" spans="1:39" x14ac:dyDescent="0.2">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row>
  </sheetData>
  <sheetProtection sheet="1" formatCells="0" formatRows="0" insertRows="0" deleteRows="0" selectLockedCells="1"/>
  <mergeCells count="1">
    <mergeCell ref="J3:N3"/>
  </mergeCells>
  <phoneticPr fontId="1"/>
  <conditionalFormatting sqref="C4:D18">
    <cfRule type="expression" dxfId="26" priority="16">
      <formula>AND(OR($C4&lt;&gt;"",$D4&lt;&gt;"",$F4&lt;&gt;""),C4="")</formula>
    </cfRule>
  </conditionalFormatting>
  <conditionalFormatting sqref="F4:F18">
    <cfRule type="expression" dxfId="25" priority="15">
      <formula>AND(OR($C4&lt;&gt;"",$D4&lt;&gt;"",$F4&lt;&gt;""),F4="")</formula>
    </cfRule>
  </conditionalFormatting>
  <dataValidations xWindow="498" yWindow="637" count="4">
    <dataValidation allowBlank="1" showInputMessage="1" showErrorMessage="1" prompt="自動計算されます。" sqref="G4:H18"/>
    <dataValidation allowBlank="1" showErrorMessage="1" sqref="D4:D18"/>
    <dataValidation allowBlank="1" showInputMessage="1" showErrorMessage="1" prompt="前ページの「(9) 直接人件費　【従事時間見積表】」から自動転記されます。" sqref="E4:E18 B4:B18"/>
    <dataValidation type="list" imeMode="disabled" allowBlank="1" showInputMessage="1" showErrorMessage="1" prompt="募集要項P.19「人件費単価一覧表」を参照してください。_x000a_単価の上限額は5,170円です。" sqref="F4:F18">
      <formula1>"1050,1110,1180,1250,1330,1420,1500,1580,1670,1830,2000,2170,2330,2500,2670,2840,3000,3170,3420,3670,3920,4170,4420,4670,4920,5170"</formula1>
    </dataValidation>
  </dataValidations>
  <pageMargins left="0.59055118110236227" right="0.19685039370078741" top="0.39370078740157483" bottom="0.39370078740157483" header="0.19685039370078741" footer="0.19685039370078741"/>
  <pageSetup paperSize="9" orientation="portrait" r:id="rId1"/>
  <headerFooter>
    <oddFooter>&amp;C&amp;10&amp;A</oddFooter>
  </headerFooter>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Q34"/>
  <sheetViews>
    <sheetView showGridLines="0" view="pageBreakPreview" zoomScaleNormal="100" zoomScaleSheetLayoutView="100" workbookViewId="0">
      <selection activeCell="D29" sqref="D29:E29"/>
    </sheetView>
  </sheetViews>
  <sheetFormatPr defaultRowHeight="13" x14ac:dyDescent="0.2"/>
  <cols>
    <col min="1" max="2" width="5" customWidth="1"/>
    <col min="3" max="3" width="11.36328125" customWidth="1"/>
    <col min="4" max="4" width="9" customWidth="1"/>
    <col min="5" max="5" width="10" customWidth="1"/>
    <col min="6" max="6" width="6.7265625" customWidth="1"/>
    <col min="7" max="7" width="3.6328125" customWidth="1"/>
    <col min="8" max="8" width="7.7265625" customWidth="1"/>
    <col min="9" max="9" width="11.7265625" customWidth="1"/>
    <col min="10" max="10" width="9.6328125" customWidth="1"/>
    <col min="11" max="11" width="12" customWidth="1"/>
    <col min="12" max="12" width="1.7265625" customWidth="1"/>
  </cols>
  <sheetData>
    <row r="1" spans="1:17" ht="14" x14ac:dyDescent="0.2">
      <c r="A1" s="115"/>
      <c r="B1" s="115"/>
      <c r="C1" s="124"/>
      <c r="D1" s="124"/>
      <c r="E1" s="124"/>
      <c r="F1" s="124"/>
      <c r="G1" s="124"/>
      <c r="H1" s="124"/>
      <c r="I1" s="124"/>
      <c r="J1" s="124"/>
      <c r="K1" s="23" t="s">
        <v>582</v>
      </c>
      <c r="L1" s="139"/>
    </row>
    <row r="2" spans="1:17" x14ac:dyDescent="0.2">
      <c r="A2" s="17" t="s">
        <v>502</v>
      </c>
      <c r="B2" s="17"/>
      <c r="C2" s="33"/>
      <c r="D2" s="33"/>
      <c r="E2" s="33"/>
      <c r="F2" s="33"/>
      <c r="G2" s="33"/>
      <c r="H2" s="33"/>
      <c r="I2" s="33"/>
      <c r="J2" s="33"/>
      <c r="K2" s="33"/>
      <c r="L2" s="57"/>
    </row>
    <row r="3" spans="1:17" x14ac:dyDescent="0.2">
      <c r="A3" s="37" t="s">
        <v>548</v>
      </c>
      <c r="B3" s="37"/>
      <c r="C3" s="19"/>
      <c r="D3" s="19"/>
      <c r="E3" s="19"/>
      <c r="F3" s="19"/>
      <c r="G3" s="19"/>
      <c r="H3" s="19"/>
      <c r="I3" s="19"/>
      <c r="J3" s="19"/>
      <c r="K3" s="19"/>
      <c r="L3" s="57"/>
    </row>
    <row r="4" spans="1:17" x14ac:dyDescent="0.2">
      <c r="A4" s="19"/>
      <c r="B4" s="19"/>
      <c r="C4" s="19"/>
      <c r="D4" s="19"/>
      <c r="E4" s="19"/>
      <c r="F4" s="19"/>
      <c r="G4" s="19"/>
      <c r="H4" s="19"/>
      <c r="I4" s="19"/>
      <c r="J4" s="19"/>
      <c r="K4" s="46" t="s">
        <v>25</v>
      </c>
      <c r="L4" s="58"/>
    </row>
    <row r="5" spans="1:17" ht="36" x14ac:dyDescent="0.2">
      <c r="A5" s="448" t="s">
        <v>189</v>
      </c>
      <c r="B5" s="543" t="s">
        <v>673</v>
      </c>
      <c r="C5" s="449" t="s">
        <v>503</v>
      </c>
      <c r="D5" s="449" t="s">
        <v>505</v>
      </c>
      <c r="E5" s="449" t="s">
        <v>504</v>
      </c>
      <c r="F5" s="449" t="s">
        <v>493</v>
      </c>
      <c r="G5" s="450" t="s">
        <v>64</v>
      </c>
      <c r="H5" s="451" t="s">
        <v>270</v>
      </c>
      <c r="I5" s="449" t="s">
        <v>286</v>
      </c>
      <c r="J5" s="449" t="s">
        <v>45</v>
      </c>
      <c r="K5" s="537" t="s">
        <v>544</v>
      </c>
      <c r="L5" s="504" t="s">
        <v>44</v>
      </c>
      <c r="P5" s="374"/>
      <c r="Q5" s="629" t="s">
        <v>435</v>
      </c>
    </row>
    <row r="6" spans="1:17" ht="25" customHeight="1" x14ac:dyDescent="0.2">
      <c r="A6" s="611">
        <f>ROW()-5</f>
        <v>1</v>
      </c>
      <c r="B6" s="615" t="s">
        <v>690</v>
      </c>
      <c r="C6" s="616"/>
      <c r="D6" s="616"/>
      <c r="E6" s="617"/>
      <c r="F6" s="618"/>
      <c r="G6" s="619"/>
      <c r="H6" s="618"/>
      <c r="I6" s="609">
        <f>'18'!$F6*'18'!$H6-Q6</f>
        <v>0</v>
      </c>
      <c r="J6" s="609">
        <f>ROUNDDOWN('18'!$F6*'18'!$H6*1.1,0)</f>
        <v>0</v>
      </c>
      <c r="K6" s="620"/>
      <c r="L6" s="612" t="str">
        <f>IF(OR(AND('18'!$C6="",'18'!$D6="",'18'!$E6="",'18'!$F6="",'18'!$G6="",'18'!$H6="",'18'!$K6=""),
          AND('18'!$C6&lt;&gt;"",'18'!$D6&lt;&gt;"",'18'!$E6&lt;&gt;"",'18'!$F6&lt;&gt;"",'18'!$G6&lt;&gt;"",'18'!$H6&lt;&gt;"",'18'!$K6&lt;&gt;"")),
    "",
    "←全ての項目を入力してください。")</f>
        <v/>
      </c>
      <c r="P6" s="376" t="s">
        <v>678</v>
      </c>
      <c r="Q6" s="627"/>
    </row>
    <row r="7" spans="1:17" ht="25" customHeight="1" x14ac:dyDescent="0.2">
      <c r="A7" s="611">
        <f>ROW()-5</f>
        <v>2</v>
      </c>
      <c r="B7" s="615"/>
      <c r="C7" s="616"/>
      <c r="D7" s="616"/>
      <c r="E7" s="617"/>
      <c r="F7" s="618"/>
      <c r="G7" s="619"/>
      <c r="H7" s="618"/>
      <c r="I7" s="609">
        <f>'18'!$F7*'18'!$H7-Q7</f>
        <v>0</v>
      </c>
      <c r="J7" s="609">
        <f>ROUNDDOWN('18'!$I7*1.1,0)</f>
        <v>0</v>
      </c>
      <c r="K7" s="620"/>
      <c r="L7" s="612" t="str">
        <f>IF(OR(AND('18'!$C7="",'18'!$D7="",'18'!$E7="",'18'!$F7="",'18'!$G7="",'18'!$H7="",'18'!$K7=""),
          AND('18'!$C7&lt;&gt;"",'18'!$D7&lt;&gt;"",'18'!$E7&lt;&gt;"",'18'!$F7&lt;&gt;"",'18'!$G7&lt;&gt;"",'18'!$H7&lt;&gt;"",'18'!$K7&lt;&gt;"")),
    "",
    "←全ての項目を入力してください。")</f>
        <v/>
      </c>
      <c r="P7" s="376" t="s">
        <v>679</v>
      </c>
      <c r="Q7" s="627"/>
    </row>
    <row r="8" spans="1:17" ht="25" customHeight="1" x14ac:dyDescent="0.2">
      <c r="A8" s="611">
        <f>ROW()-5</f>
        <v>3</v>
      </c>
      <c r="B8" s="615"/>
      <c r="C8" s="616"/>
      <c r="D8" s="616"/>
      <c r="E8" s="617"/>
      <c r="F8" s="618"/>
      <c r="G8" s="619"/>
      <c r="H8" s="618"/>
      <c r="I8" s="609">
        <f>'18'!$F8*'18'!$H8-Q8</f>
        <v>0</v>
      </c>
      <c r="J8" s="609">
        <f>ROUNDDOWN('18'!$I8*1.1,0)</f>
        <v>0</v>
      </c>
      <c r="K8" s="620"/>
      <c r="L8" s="612" t="str">
        <f>IF(OR(AND('18'!$C8="",'18'!$D8="",'18'!$E8="",'18'!$F8="",'18'!$G8="",'18'!$H8="",'18'!$K8=""),
          AND('18'!$C8&lt;&gt;"",'18'!$D8&lt;&gt;"",'18'!$E8&lt;&gt;"",'18'!$F8&lt;&gt;"",'18'!$G8&lt;&gt;"",'18'!$H8&lt;&gt;"",'18'!$K8&lt;&gt;"")),
    "",
    "←全ての項目を入力してください。")</f>
        <v/>
      </c>
      <c r="P8" s="376" t="s">
        <v>680</v>
      </c>
      <c r="Q8" s="627"/>
    </row>
    <row r="9" spans="1:17" ht="25" customHeight="1" x14ac:dyDescent="0.2">
      <c r="A9" s="611">
        <f>ROW()-5</f>
        <v>4</v>
      </c>
      <c r="B9" s="615"/>
      <c r="C9" s="616"/>
      <c r="D9" s="616"/>
      <c r="E9" s="617"/>
      <c r="F9" s="618"/>
      <c r="G9" s="619"/>
      <c r="H9" s="618"/>
      <c r="I9" s="609">
        <f>'18'!$F9*'18'!$H9-Q9</f>
        <v>0</v>
      </c>
      <c r="J9" s="609">
        <f>ROUNDDOWN('18'!$I9*1.1,0)</f>
        <v>0</v>
      </c>
      <c r="K9" s="620"/>
      <c r="L9" s="612" t="str">
        <f>IF(OR(AND('18'!$C9="",'18'!$D9="",'18'!$E9="",'18'!$F9="",'18'!$G9="",'18'!$H9="",'18'!$K9=""),
          AND('18'!$C9&lt;&gt;"",'18'!$D9&lt;&gt;"",'18'!$E9&lt;&gt;"",'18'!$F9&lt;&gt;"",'18'!$G9&lt;&gt;"",'18'!$H9&lt;&gt;"",'18'!$K9&lt;&gt;"")),
    "",
    "←全ての項目を入力してください。")</f>
        <v/>
      </c>
      <c r="P9" s="376" t="s">
        <v>681</v>
      </c>
      <c r="Q9" s="628"/>
    </row>
    <row r="10" spans="1:17" ht="25" customHeight="1" x14ac:dyDescent="0.2">
      <c r="A10" s="611">
        <f>ROW()-5</f>
        <v>5</v>
      </c>
      <c r="B10" s="615"/>
      <c r="C10" s="616"/>
      <c r="D10" s="616"/>
      <c r="E10" s="617"/>
      <c r="F10" s="618"/>
      <c r="G10" s="619"/>
      <c r="H10" s="618"/>
      <c r="I10" s="609">
        <f>'18'!$F10*'18'!$H10-Q10</f>
        <v>0</v>
      </c>
      <c r="J10" s="609">
        <f>ROUNDDOWN('18'!$I10*1.1,0)</f>
        <v>0</v>
      </c>
      <c r="K10" s="620"/>
      <c r="L10" s="612" t="str">
        <f>IF(OR(AND('18'!$C10="",'18'!$D10="",'18'!$E10="",'18'!$F10="",'18'!$G10="",'18'!$H10="",'18'!$K10=""),
          AND('18'!$C10&lt;&gt;"",'18'!$D10&lt;&gt;"",'18'!$E10&lt;&gt;"",'18'!$F10&lt;&gt;"",'18'!$G10&lt;&gt;"",'18'!$H10&lt;&gt;"",'18'!$K10&lt;&gt;"")),
    "",
    "←全ての項目を入力してください。")</f>
        <v/>
      </c>
      <c r="P10" s="376" t="s">
        <v>682</v>
      </c>
      <c r="Q10" s="627"/>
    </row>
    <row r="11" spans="1:17" ht="25" customHeight="1" x14ac:dyDescent="0.2">
      <c r="A11" s="452"/>
      <c r="B11" s="542"/>
      <c r="C11" s="453"/>
      <c r="D11" s="453"/>
      <c r="E11" s="453"/>
      <c r="F11" s="453"/>
      <c r="G11" s="453"/>
      <c r="H11" s="454" t="s">
        <v>51</v>
      </c>
      <c r="I11" s="610">
        <f>SUBTOTAL(109,'18'!$I$6:$I$10)</f>
        <v>0</v>
      </c>
      <c r="J11" s="610">
        <f>SUBTOTAL(109,'18'!$J$6:$J$10)</f>
        <v>0</v>
      </c>
      <c r="K11" s="538"/>
      <c r="L11" s="625"/>
      <c r="M11" s="626"/>
    </row>
    <row r="14" spans="1:17" x14ac:dyDescent="0.2">
      <c r="A14" s="17" t="s">
        <v>540</v>
      </c>
      <c r="B14" s="17"/>
      <c r="C14" s="33"/>
      <c r="D14" s="33"/>
      <c r="E14" s="33"/>
      <c r="F14" s="33"/>
      <c r="G14" s="33"/>
      <c r="H14" s="33"/>
      <c r="I14" s="33"/>
      <c r="J14" s="33"/>
      <c r="K14" s="33"/>
      <c r="L14" s="57"/>
    </row>
    <row r="15" spans="1:17" x14ac:dyDescent="0.2">
      <c r="A15" s="37" t="s">
        <v>545</v>
      </c>
      <c r="B15" s="37"/>
      <c r="C15" s="19"/>
      <c r="D15" s="19"/>
      <c r="E15" s="19"/>
      <c r="F15" s="19"/>
      <c r="G15" s="19"/>
      <c r="H15" s="19"/>
      <c r="I15" s="19"/>
      <c r="J15" s="19"/>
      <c r="K15" s="19"/>
      <c r="L15" s="57"/>
    </row>
    <row r="16" spans="1:17" x14ac:dyDescent="0.2">
      <c r="A16" s="19"/>
      <c r="B16" s="19"/>
      <c r="C16" s="19"/>
      <c r="D16" s="19"/>
      <c r="E16" s="19"/>
      <c r="F16" s="19"/>
      <c r="G16" s="19"/>
      <c r="H16" s="19"/>
      <c r="I16" s="19"/>
      <c r="J16" s="19"/>
      <c r="K16" s="46" t="s">
        <v>25</v>
      </c>
      <c r="L16" s="58"/>
    </row>
    <row r="17" spans="1:17" ht="36" x14ac:dyDescent="0.2">
      <c r="A17" s="448" t="s">
        <v>189</v>
      </c>
      <c r="B17" s="1499" t="s">
        <v>541</v>
      </c>
      <c r="C17" s="1500"/>
      <c r="D17" s="1499" t="s">
        <v>542</v>
      </c>
      <c r="E17" s="1500"/>
      <c r="F17" s="511" t="s">
        <v>493</v>
      </c>
      <c r="G17" s="450" t="s">
        <v>64</v>
      </c>
      <c r="H17" s="451" t="s">
        <v>270</v>
      </c>
      <c r="I17" s="449" t="s">
        <v>286</v>
      </c>
      <c r="J17" s="449" t="s">
        <v>45</v>
      </c>
      <c r="K17" s="507" t="s">
        <v>543</v>
      </c>
      <c r="L17" s="504"/>
      <c r="Q17" s="629" t="s">
        <v>435</v>
      </c>
    </row>
    <row r="18" spans="1:17" ht="28" customHeight="1" x14ac:dyDescent="0.2">
      <c r="A18" s="613">
        <f>ROW()-17</f>
        <v>1</v>
      </c>
      <c r="B18" s="1497"/>
      <c r="C18" s="1498"/>
      <c r="D18" s="1501"/>
      <c r="E18" s="1502"/>
      <c r="F18" s="621"/>
      <c r="G18" s="622"/>
      <c r="H18" s="618"/>
      <c r="I18" s="609">
        <f>'18'!$F18*'18'!$H18-Q18</f>
        <v>0</v>
      </c>
      <c r="J18" s="609">
        <f>ROUNDDOWN('18'!$F18*'18'!$H18*1.1,0)</f>
        <v>0</v>
      </c>
      <c r="K18" s="624"/>
      <c r="L18" s="612" t="str">
        <f>IF(OR(AND($B18="",$D18="",$F18="",$G18="",$H18="",$K18=""),AND($B18&lt;&gt;"",$D18&lt;&gt;"",$F18&lt;&gt;"",$G18&lt;&gt;"",$H18&lt;&gt;"",$K18&lt;&gt;"")),"","←全ての項目を入力してください。")</f>
        <v/>
      </c>
      <c r="P18" s="376" t="s">
        <v>683</v>
      </c>
      <c r="Q18" s="627"/>
    </row>
    <row r="19" spans="1:17" ht="28" customHeight="1" x14ac:dyDescent="0.2">
      <c r="A19" s="613">
        <f>ROW()-17</f>
        <v>2</v>
      </c>
      <c r="B19" s="1497"/>
      <c r="C19" s="1498"/>
      <c r="D19" s="1501"/>
      <c r="E19" s="1502"/>
      <c r="F19" s="623"/>
      <c r="G19" s="622"/>
      <c r="H19" s="618"/>
      <c r="I19" s="609">
        <f>'18'!$F19*'18'!$H19-Q19</f>
        <v>0</v>
      </c>
      <c r="J19" s="609">
        <f>ROUNDDOWN('18'!$F19*'18'!$H19*1.1,0)</f>
        <v>0</v>
      </c>
      <c r="K19" s="624"/>
      <c r="L19" s="612" t="str">
        <f>IF(OR(AND($B19="",$D19="",$F19="",$G19="",$H19="",$K19=""),AND($B19&lt;&gt;"",$D19&lt;&gt;"",$F19&lt;&gt;"",$G19&lt;&gt;"",$H19&lt;&gt;"",$K19&lt;&gt;"")),"","←全ての項目を入力してください。")</f>
        <v/>
      </c>
      <c r="P19" s="376" t="s">
        <v>684</v>
      </c>
      <c r="Q19" s="627"/>
    </row>
    <row r="20" spans="1:17" ht="28" customHeight="1" x14ac:dyDescent="0.2">
      <c r="A20" s="613">
        <f>ROW()-17</f>
        <v>3</v>
      </c>
      <c r="B20" s="1497"/>
      <c r="C20" s="1498"/>
      <c r="D20" s="1501"/>
      <c r="E20" s="1502"/>
      <c r="F20" s="623"/>
      <c r="G20" s="622"/>
      <c r="H20" s="618"/>
      <c r="I20" s="609">
        <f>'18'!$F20*'18'!$H20-Q20</f>
        <v>0</v>
      </c>
      <c r="J20" s="609">
        <f>ROUNDDOWN('18'!$F20*'18'!$H20*1.1,0)</f>
        <v>0</v>
      </c>
      <c r="K20" s="624"/>
      <c r="L20" s="612" t="str">
        <f>IF(OR(AND($B20="",$D20="",$F20="",$G20="",$H20="",$K20=""),AND($B20&lt;&gt;"",$D20&lt;&gt;"",$F20&lt;&gt;"",$G20&lt;&gt;"",$H20&lt;&gt;"",$K20&lt;&gt;"")),"","←全ての項目を入力してください。")</f>
        <v/>
      </c>
      <c r="P20" s="376" t="s">
        <v>685</v>
      </c>
      <c r="Q20" s="627"/>
    </row>
    <row r="21" spans="1:17" ht="28" customHeight="1" x14ac:dyDescent="0.2">
      <c r="A21" s="613">
        <f>ROW()-17</f>
        <v>4</v>
      </c>
      <c r="B21" s="1497"/>
      <c r="C21" s="1498"/>
      <c r="D21" s="1501"/>
      <c r="E21" s="1502"/>
      <c r="F21" s="623"/>
      <c r="G21" s="622"/>
      <c r="H21" s="618"/>
      <c r="I21" s="609">
        <f>'18'!$F21*'18'!$H21-Q21</f>
        <v>0</v>
      </c>
      <c r="J21" s="609">
        <f>ROUNDDOWN('18'!$F21*'18'!$H21*1.1,0)</f>
        <v>0</v>
      </c>
      <c r="K21" s="624"/>
      <c r="L21" s="612" t="str">
        <f>IF(OR(AND($B21="",$D21="",$F21="",$G21="",$H21="",$K21=""),AND($B21&lt;&gt;"",$D21&lt;&gt;"",$F21&lt;&gt;"",$G21&lt;&gt;"",$H21&lt;&gt;"",$K21&lt;&gt;"")),"","←全ての項目を入力してください。")</f>
        <v/>
      </c>
      <c r="P21" s="376" t="s">
        <v>686</v>
      </c>
      <c r="Q21" s="628"/>
    </row>
    <row r="22" spans="1:17" ht="28" customHeight="1" x14ac:dyDescent="0.2">
      <c r="A22" s="613">
        <f>ROW()-17</f>
        <v>5</v>
      </c>
      <c r="B22" s="1497"/>
      <c r="C22" s="1498"/>
      <c r="D22" s="1501"/>
      <c r="E22" s="1502"/>
      <c r="F22" s="623"/>
      <c r="G22" s="622"/>
      <c r="H22" s="618"/>
      <c r="I22" s="609">
        <f>'18'!$F22*'18'!$H22-Q22</f>
        <v>0</v>
      </c>
      <c r="J22" s="609">
        <f>ROUNDDOWN('18'!$F22*'18'!$H22*1.1,0)</f>
        <v>0</v>
      </c>
      <c r="K22" s="624"/>
      <c r="L22" s="612" t="str">
        <f>IF(OR(AND($B22="",$D22="",$F22="",$G22="",$H22="",$K22=""),AND($B22&lt;&gt;"",$D22&lt;&gt;"",$F22&lt;&gt;"",$G22&lt;&gt;"",$H22&lt;&gt;"",$K22&lt;&gt;"")),"","←全ての項目を入力してください。")</f>
        <v/>
      </c>
      <c r="P22" s="376" t="s">
        <v>687</v>
      </c>
      <c r="Q22" s="627"/>
    </row>
    <row r="23" spans="1:17" ht="25" customHeight="1" x14ac:dyDescent="0.2">
      <c r="A23" s="452"/>
      <c r="B23" s="542"/>
      <c r="C23" s="453"/>
      <c r="D23" s="453"/>
      <c r="E23" s="453"/>
      <c r="F23" s="453"/>
      <c r="G23" s="453"/>
      <c r="H23" s="454" t="s">
        <v>51</v>
      </c>
      <c r="I23" s="610">
        <f>SUBTOTAL(109,'18'!$I$18:$I$22)</f>
        <v>0</v>
      </c>
      <c r="J23" s="610">
        <f>SUBTOTAL(109,'18'!$J$18:$J$22)</f>
        <v>0</v>
      </c>
      <c r="K23" s="508"/>
      <c r="L23" s="505"/>
    </row>
    <row r="24" spans="1:17" ht="12.75" customHeight="1" x14ac:dyDescent="0.2"/>
    <row r="25" spans="1:17" ht="12.75" customHeight="1" x14ac:dyDescent="0.2"/>
    <row r="26" spans="1:17" x14ac:dyDescent="0.2">
      <c r="A26" s="17" t="s">
        <v>546</v>
      </c>
      <c r="B26" s="17"/>
      <c r="C26" s="33"/>
      <c r="D26" s="33"/>
      <c r="E26" s="33"/>
      <c r="F26" s="33"/>
      <c r="G26" s="33"/>
      <c r="H26" s="33"/>
      <c r="I26" s="33"/>
      <c r="J26" s="33"/>
      <c r="K26" s="33"/>
      <c r="L26" s="57"/>
    </row>
    <row r="27" spans="1:17" x14ac:dyDescent="0.2">
      <c r="A27" s="19"/>
      <c r="B27" s="19"/>
      <c r="C27" s="19"/>
      <c r="D27" s="19"/>
      <c r="E27" s="19"/>
      <c r="F27" s="19"/>
      <c r="G27" s="19"/>
      <c r="H27" s="19"/>
      <c r="I27" s="19"/>
      <c r="J27" s="19"/>
      <c r="K27" s="46" t="s">
        <v>25</v>
      </c>
      <c r="L27" s="58"/>
    </row>
    <row r="28" spans="1:17" ht="36" x14ac:dyDescent="0.2">
      <c r="A28" s="448" t="s">
        <v>189</v>
      </c>
      <c r="B28" s="1499" t="s">
        <v>547</v>
      </c>
      <c r="C28" s="1500"/>
      <c r="D28" s="1499" t="s">
        <v>50</v>
      </c>
      <c r="E28" s="1500"/>
      <c r="F28" s="449" t="s">
        <v>493</v>
      </c>
      <c r="G28" s="450" t="s">
        <v>64</v>
      </c>
      <c r="H28" s="451" t="s">
        <v>270</v>
      </c>
      <c r="I28" s="449" t="s">
        <v>286</v>
      </c>
      <c r="J28" s="449" t="s">
        <v>45</v>
      </c>
      <c r="K28" s="537" t="s">
        <v>467</v>
      </c>
      <c r="L28" s="504"/>
    </row>
    <row r="29" spans="1:17" ht="28" customHeight="1" x14ac:dyDescent="0.2">
      <c r="A29" s="614">
        <f>ROW()-28</f>
        <v>1</v>
      </c>
      <c r="B29" s="1495"/>
      <c r="C29" s="1496"/>
      <c r="D29" s="1501"/>
      <c r="E29" s="1502"/>
      <c r="F29" s="618"/>
      <c r="G29" s="619"/>
      <c r="H29" s="618"/>
      <c r="I29" s="609">
        <f>'18'!$F29*'18'!$H29</f>
        <v>0</v>
      </c>
      <c r="J29" s="609">
        <f>ROUNDDOWN('18'!$I29*1.1,0)</f>
        <v>0</v>
      </c>
      <c r="K29" s="620"/>
      <c r="L29" s="612" t="str">
        <f>IF(OR(AND($B29="",$D29="",$F29="",$G29="",$H29=""),AND($B29&lt;&gt;"",$D29&lt;&gt;"",$F29&lt;&gt;"",$G29&lt;&gt;"",$H29&lt;&gt;"")),"","←全ての項目を入力してください。")</f>
        <v/>
      </c>
    </row>
    <row r="30" spans="1:17" ht="28" customHeight="1" x14ac:dyDescent="0.2">
      <c r="A30" s="614">
        <f>ROW()-28</f>
        <v>2</v>
      </c>
      <c r="B30" s="1495"/>
      <c r="C30" s="1496"/>
      <c r="D30" s="1501"/>
      <c r="E30" s="1502"/>
      <c r="F30" s="618"/>
      <c r="G30" s="619"/>
      <c r="H30" s="618"/>
      <c r="I30" s="609">
        <f>'18'!$F30*'18'!$H30</f>
        <v>0</v>
      </c>
      <c r="J30" s="609">
        <f>ROUNDDOWN('18'!$I30*1.1,0)</f>
        <v>0</v>
      </c>
      <c r="K30" s="620"/>
      <c r="L30" s="612" t="str">
        <f>IF(OR(AND($B30="",$D30="",$F30="",$G30="",$H30=""),AND($B30&lt;&gt;"",$D30&lt;&gt;"",$F30&lt;&gt;"",$G30&lt;&gt;"",$H30&lt;&gt;"")),"","←全ての項目を入力してください。")</f>
        <v/>
      </c>
    </row>
    <row r="31" spans="1:17" ht="28" customHeight="1" x14ac:dyDescent="0.2">
      <c r="A31" s="614">
        <f>ROW()-28</f>
        <v>3</v>
      </c>
      <c r="B31" s="1495"/>
      <c r="C31" s="1496"/>
      <c r="D31" s="1501"/>
      <c r="E31" s="1502"/>
      <c r="F31" s="618"/>
      <c r="G31" s="619"/>
      <c r="H31" s="618"/>
      <c r="I31" s="609">
        <f>'18'!$F31*'18'!$H31</f>
        <v>0</v>
      </c>
      <c r="J31" s="609">
        <f>ROUNDDOWN('18'!$I31*1.1,0)</f>
        <v>0</v>
      </c>
      <c r="K31" s="620"/>
      <c r="L31" s="612" t="str">
        <f>IF(OR(AND($B31="",$D31="",$F31="",$G31="",$H31=""),AND($B31&lt;&gt;"",$D31&lt;&gt;"",$F31&lt;&gt;"",$G31&lt;&gt;"",$H31&lt;&gt;"")),"","←全ての項目を入力してください。")</f>
        <v/>
      </c>
    </row>
    <row r="32" spans="1:17" ht="28" customHeight="1" x14ac:dyDescent="0.2">
      <c r="A32" s="614">
        <f>ROW()-28</f>
        <v>4</v>
      </c>
      <c r="B32" s="1495"/>
      <c r="C32" s="1496"/>
      <c r="D32" s="1501"/>
      <c r="E32" s="1502"/>
      <c r="F32" s="618"/>
      <c r="G32" s="619"/>
      <c r="H32" s="618"/>
      <c r="I32" s="609">
        <f>'18'!$F32*'18'!$H32</f>
        <v>0</v>
      </c>
      <c r="J32" s="609">
        <f>ROUNDDOWN('18'!$I32*1.1,0)</f>
        <v>0</v>
      </c>
      <c r="K32" s="620"/>
      <c r="L32" s="612" t="str">
        <f>IF(OR(AND($B32="",$D32="",$F32="",$G32="",$H32=""),AND($B32&lt;&gt;"",$D32&lt;&gt;"",$F32&lt;&gt;"",$G32&lt;&gt;"",$H32&lt;&gt;"")),"","←全ての項目を入力してください。")</f>
        <v/>
      </c>
    </row>
    <row r="33" spans="1:12" ht="28" customHeight="1" x14ac:dyDescent="0.2">
      <c r="A33" s="614">
        <f>ROW()-28</f>
        <v>5</v>
      </c>
      <c r="B33" s="1495"/>
      <c r="C33" s="1496"/>
      <c r="D33" s="1501"/>
      <c r="E33" s="1502"/>
      <c r="F33" s="618"/>
      <c r="G33" s="619"/>
      <c r="H33" s="618"/>
      <c r="I33" s="609">
        <f>'18'!$F33*'18'!$H33</f>
        <v>0</v>
      </c>
      <c r="J33" s="609">
        <f>ROUNDDOWN('18'!$I33*1.1,0)</f>
        <v>0</v>
      </c>
      <c r="K33" s="620"/>
      <c r="L33" s="612" t="str">
        <f>IF(OR(AND($B33="",$D33="",$F33="",$G33="",$H33=""),AND($B33&lt;&gt;"",$D33&lt;&gt;"",$F33&lt;&gt;"",$G33&lt;&gt;"",$H33&lt;&gt;"")),"","←全ての項目を入力してください。")</f>
        <v/>
      </c>
    </row>
    <row r="34" spans="1:12" ht="25" customHeight="1" x14ac:dyDescent="0.2">
      <c r="A34" s="452"/>
      <c r="B34" s="542"/>
      <c r="C34" s="453"/>
      <c r="D34" s="453"/>
      <c r="E34" s="453"/>
      <c r="F34" s="453"/>
      <c r="G34" s="453"/>
      <c r="H34" s="454" t="s">
        <v>51</v>
      </c>
      <c r="I34" s="610">
        <f>SUBTOTAL(109,'18'!$I$29:$I$33)</f>
        <v>0</v>
      </c>
      <c r="J34" s="610">
        <f>SUBTOTAL(109,'18'!$J$29:$J$33)</f>
        <v>0</v>
      </c>
      <c r="K34" s="538"/>
      <c r="L34" s="505"/>
    </row>
  </sheetData>
  <sheetProtection sheet="1" insertRows="0" deleteRows="0" selectLockedCells="1"/>
  <mergeCells count="24">
    <mergeCell ref="D32:E32"/>
    <mergeCell ref="D33:E33"/>
    <mergeCell ref="D28:E28"/>
    <mergeCell ref="D29:E29"/>
    <mergeCell ref="D30:E30"/>
    <mergeCell ref="D31:E31"/>
    <mergeCell ref="B17:C17"/>
    <mergeCell ref="B18:C18"/>
    <mergeCell ref="B19:C19"/>
    <mergeCell ref="B20:C20"/>
    <mergeCell ref="D22:E22"/>
    <mergeCell ref="D17:E17"/>
    <mergeCell ref="D18:E18"/>
    <mergeCell ref="D19:E19"/>
    <mergeCell ref="D20:E20"/>
    <mergeCell ref="D21:E21"/>
    <mergeCell ref="B31:C31"/>
    <mergeCell ref="B32:C32"/>
    <mergeCell ref="B33:C33"/>
    <mergeCell ref="B21:C21"/>
    <mergeCell ref="B22:C22"/>
    <mergeCell ref="B28:C28"/>
    <mergeCell ref="B29:C29"/>
    <mergeCell ref="B30:C30"/>
  </mergeCells>
  <phoneticPr fontId="1"/>
  <conditionalFormatting sqref="K6:K10 C6:H10">
    <cfRule type="expression" dxfId="3" priority="22">
      <formula>AND(OR($C6&lt;&gt;"",$D6&lt;&gt;"",$E6&lt;&gt;"",$F6&lt;&gt;"",$G6&lt;&gt;"",$H6&lt;&gt;"",$K6&lt;&gt;""),C6="")</formula>
    </cfRule>
  </conditionalFormatting>
  <conditionalFormatting sqref="F18:H22 K18:K22 D18:D22">
    <cfRule type="expression" dxfId="2" priority="15">
      <formula>AND(OR($B18&lt;&gt;"",$D18&lt;&gt;"",$F18&lt;&gt;"",$G18&lt;&gt;"",$H18&lt;&gt;"",$K18&lt;&gt;""),D18="")</formula>
    </cfRule>
  </conditionalFormatting>
  <conditionalFormatting sqref="F29:H33 B29:D33">
    <cfRule type="expression" dxfId="1" priority="8">
      <formula>AND(OR($B29&lt;&gt;"",$D29&lt;&gt;"",$F29&lt;&gt;"",$G29&lt;&gt;"",$H29&lt;&gt;""),B29="")</formula>
    </cfRule>
  </conditionalFormatting>
  <conditionalFormatting sqref="K18:K22 B18:H22">
    <cfRule type="expression" dxfId="0" priority="1">
      <formula>AND(OR($B18&lt;&gt;"",$D18&lt;&gt;"",$F18&lt;&gt;"",$G18&lt;&gt;"",$H18&lt;&gt;""),B18="")</formula>
    </cfRule>
  </conditionalFormatting>
  <dataValidations xWindow="247" yWindow="447" count="11">
    <dataValidation type="custom" allowBlank="1" showInputMessage="1" showErrorMessage="1" prompt="自動計算されます。" sqref="I6:J10 I29:J33 I18:J22">
      <formula1>ISERROR(FIND(CHAR(10),I6))</formula1>
    </dataValidation>
    <dataValidation type="custom" allowBlank="1" showInputMessage="1" showErrorMessage="1" sqref="L6:L10 L18:L22 L29:L33">
      <formula1>ISERROR(FIND(CHAR(10),L6))</formula1>
    </dataValidation>
    <dataValidation imeMode="halfAlpha" allowBlank="1" showInputMessage="1" showErrorMessage="1" sqref="F18:F22 F6:F10 F29:F33"/>
    <dataValidation allowBlank="1" showInputMessage="1" showErrorMessage="1" prompt="未定等不明確の場合は、 申請時点の候補先を記入してください。「未定、検討中」等の記入はできません。_x000a_" sqref="K18:K22 K6:K10"/>
    <dataValidation type="list" allowBlank="1" showInputMessage="1" showErrorMessage="1" sqref="G6:G10">
      <formula1>"小間"</formula1>
    </dataValidation>
    <dataValidation allowBlank="1" showInputMessage="1" showErrorMessage="1" prompt="助成対象は小間料のみです。装飾費、資材費等は対象となりません。" sqref="H6:H10"/>
    <dataValidation type="list" allowBlank="1" showInputMessage="1" showErrorMessage="1" sqref="B18:C22">
      <formula1>"選択してください,印刷物製作,PR映像制作,新聞・掲載掲載,プレスリリース配信サービス"</formula1>
    </dataValidation>
    <dataValidation type="list" allowBlank="1" showInputMessage="1" showErrorMessage="1" sqref="B6:B10">
      <formula1>"選択してください,○,　,"</formula1>
    </dataValidation>
    <dataValidation allowBlank="1" showInputMessage="1" showErrorMessage="1" prompt="具体的に記載してください_x000a_・印刷物製作_x000a_　製品カタログ、パンフレット、チラシ、リーフレット、ポスターなど_x000a_・PR映像制作_x000a_　長さ10分程度、日本語・英語版など_x000a_・新聞・雑誌掲載_x000a_　専門誌「○○」の△月号に見開き掲載　　など" sqref="D18:E22"/>
    <dataValidation allowBlank="1" showInputMessage="1" showErrorMessage="1" prompt="オンライン展示会の場合には「－」と入力してください" sqref="E6:E10"/>
    <dataValidation allowBlank="1" showInputMessage="1" showErrorMessage="1" prompt="開催期間（年月日）を記入してください。_x000a_（例）R7.1.5～R7.1.10" sqref="D6:D10"/>
  </dataValidations>
  <pageMargins left="0.625" right="0.48958333333333331" top="0.75" bottom="0.75" header="0.3" footer="0.3"/>
  <pageSetup paperSize="9" scale="99" orientation="portrait" r:id="rId1"/>
  <headerFooter>
    <oddFooter>&amp;C&amp;A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1"/>
  <sheetViews>
    <sheetView showGridLines="0" view="pageBreakPreview" topLeftCell="A22" zoomScale="110" zoomScaleNormal="100" zoomScaleSheetLayoutView="110" workbookViewId="0">
      <selection activeCell="I13" sqref="I13"/>
    </sheetView>
  </sheetViews>
  <sheetFormatPr defaultColWidth="9" defaultRowHeight="15" customHeight="1" x14ac:dyDescent="0.2"/>
  <cols>
    <col min="1" max="1" width="5.7265625" style="247" customWidth="1"/>
    <col min="2" max="5" width="9" style="247"/>
    <col min="6" max="6" width="4.6328125" style="247" customWidth="1"/>
    <col min="7" max="7" width="9" style="247" customWidth="1"/>
    <col min="8" max="8" width="26.453125" style="247" customWidth="1"/>
    <col min="9" max="9" width="12.90625" style="247" customWidth="1"/>
    <col min="10" max="16384" width="9" style="247"/>
  </cols>
  <sheetData>
    <row r="1" spans="1:9" ht="15" customHeight="1" x14ac:dyDescent="0.2">
      <c r="A1" s="775" t="s">
        <v>216</v>
      </c>
      <c r="B1" s="775"/>
      <c r="C1" s="775"/>
      <c r="D1" s="775"/>
      <c r="E1" s="775"/>
      <c r="F1" s="775"/>
      <c r="G1" s="775"/>
      <c r="H1" s="775"/>
      <c r="I1" s="775"/>
    </row>
    <row r="2" spans="1:9" ht="51" customHeight="1" x14ac:dyDescent="0.2">
      <c r="A2" s="776" t="s">
        <v>708</v>
      </c>
      <c r="B2" s="776"/>
      <c r="C2" s="776"/>
      <c r="D2" s="776"/>
      <c r="E2" s="776"/>
      <c r="F2" s="776"/>
      <c r="G2" s="776"/>
      <c r="H2" s="776"/>
      <c r="I2" s="776"/>
    </row>
    <row r="3" spans="1:9" ht="12" customHeight="1" x14ac:dyDescent="0.2">
      <c r="A3" s="774" t="s">
        <v>217</v>
      </c>
      <c r="B3" s="774"/>
      <c r="C3" s="774"/>
      <c r="D3" s="774"/>
      <c r="E3" s="774"/>
      <c r="F3" s="774"/>
      <c r="G3" s="774"/>
      <c r="H3" s="774"/>
      <c r="I3" s="774"/>
    </row>
    <row r="4" spans="1:9" ht="15" customHeight="1" x14ac:dyDescent="0.2">
      <c r="A4" s="248"/>
      <c r="B4" s="248"/>
      <c r="C4" s="248"/>
      <c r="D4" s="248"/>
      <c r="E4" s="248"/>
      <c r="F4" s="248"/>
      <c r="G4" s="248"/>
      <c r="H4" s="494"/>
      <c r="I4" s="495" t="s">
        <v>716</v>
      </c>
    </row>
    <row r="5" spans="1:9" ht="23.25" customHeight="1" x14ac:dyDescent="0.2">
      <c r="A5" s="771" t="s">
        <v>662</v>
      </c>
      <c r="B5" s="772"/>
      <c r="C5" s="772"/>
      <c r="D5" s="772"/>
      <c r="E5" s="772"/>
      <c r="F5" s="772"/>
      <c r="G5" s="772"/>
      <c r="H5" s="773"/>
      <c r="I5" s="250" t="s">
        <v>187</v>
      </c>
    </row>
    <row r="6" spans="1:9" ht="19.5" customHeight="1" x14ac:dyDescent="0.2">
      <c r="A6" s="251" t="s">
        <v>231</v>
      </c>
      <c r="B6" s="777" t="s">
        <v>359</v>
      </c>
      <c r="C6" s="777"/>
      <c r="D6" s="777"/>
      <c r="E6" s="777"/>
      <c r="F6" s="777"/>
      <c r="G6" s="777"/>
      <c r="H6" s="778"/>
      <c r="I6" s="769"/>
    </row>
    <row r="7" spans="1:9" ht="19.5" customHeight="1" x14ac:dyDescent="0.2">
      <c r="A7" s="252" t="s">
        <v>218</v>
      </c>
      <c r="B7" s="780" t="s">
        <v>219</v>
      </c>
      <c r="C7" s="780"/>
      <c r="D7" s="780"/>
      <c r="E7" s="780"/>
      <c r="F7" s="780"/>
      <c r="G7" s="780"/>
      <c r="H7" s="781"/>
      <c r="I7" s="770"/>
    </row>
    <row r="8" spans="1:9" ht="19.5" customHeight="1" x14ac:dyDescent="0.2">
      <c r="A8" s="252" t="s">
        <v>220</v>
      </c>
      <c r="B8" s="780" t="s">
        <v>221</v>
      </c>
      <c r="C8" s="780"/>
      <c r="D8" s="780"/>
      <c r="E8" s="780"/>
      <c r="F8" s="780"/>
      <c r="G8" s="780"/>
      <c r="H8" s="781"/>
      <c r="I8" s="770"/>
    </row>
    <row r="9" spans="1:9" ht="19.5" customHeight="1" x14ac:dyDescent="0.2">
      <c r="A9" s="253" t="s">
        <v>222</v>
      </c>
      <c r="B9" s="782" t="s">
        <v>358</v>
      </c>
      <c r="C9" s="782"/>
      <c r="D9" s="782"/>
      <c r="E9" s="782"/>
      <c r="F9" s="782"/>
      <c r="G9" s="782"/>
      <c r="H9" s="783"/>
      <c r="I9" s="779"/>
    </row>
    <row r="10" spans="1:9" ht="23.25" customHeight="1" x14ac:dyDescent="0.2">
      <c r="A10" s="784" t="s">
        <v>410</v>
      </c>
      <c r="B10" s="785"/>
      <c r="C10" s="785"/>
      <c r="D10" s="785"/>
      <c r="E10" s="785"/>
      <c r="F10" s="785"/>
      <c r="G10" s="785"/>
      <c r="H10" s="786"/>
      <c r="I10" s="250" t="s">
        <v>187</v>
      </c>
    </row>
    <row r="11" spans="1:9" ht="19.5" customHeight="1" x14ac:dyDescent="0.2">
      <c r="A11" s="251" t="s">
        <v>231</v>
      </c>
      <c r="B11" s="777" t="s">
        <v>241</v>
      </c>
      <c r="C11" s="777"/>
      <c r="D11" s="777"/>
      <c r="E11" s="777"/>
      <c r="F11" s="777"/>
      <c r="G11" s="777"/>
      <c r="H11" s="778"/>
      <c r="I11" s="769"/>
    </row>
    <row r="12" spans="1:9" ht="19.5" customHeight="1" x14ac:dyDescent="0.2">
      <c r="A12" s="252" t="s">
        <v>218</v>
      </c>
      <c r="B12" s="780" t="s">
        <v>242</v>
      </c>
      <c r="C12" s="780"/>
      <c r="D12" s="780"/>
      <c r="E12" s="780"/>
      <c r="F12" s="780"/>
      <c r="G12" s="780"/>
      <c r="H12" s="781"/>
      <c r="I12" s="770"/>
    </row>
    <row r="13" spans="1:9" ht="39" customHeight="1" x14ac:dyDescent="0.2">
      <c r="A13" s="771" t="s">
        <v>411</v>
      </c>
      <c r="B13" s="772"/>
      <c r="C13" s="772"/>
      <c r="D13" s="772"/>
      <c r="E13" s="772"/>
      <c r="F13" s="772"/>
      <c r="G13" s="772"/>
      <c r="H13" s="773"/>
      <c r="I13" s="254" t="s">
        <v>187</v>
      </c>
    </row>
    <row r="14" spans="1:9" ht="39" customHeight="1" x14ac:dyDescent="0.2">
      <c r="A14" s="771" t="s">
        <v>412</v>
      </c>
      <c r="B14" s="772"/>
      <c r="C14" s="772"/>
      <c r="D14" s="772"/>
      <c r="E14" s="772"/>
      <c r="F14" s="772"/>
      <c r="G14" s="772"/>
      <c r="H14" s="773"/>
      <c r="I14" s="254" t="s">
        <v>187</v>
      </c>
    </row>
    <row r="15" spans="1:9" ht="39" customHeight="1" x14ac:dyDescent="0.2">
      <c r="A15" s="771" t="s">
        <v>413</v>
      </c>
      <c r="B15" s="772"/>
      <c r="C15" s="772"/>
      <c r="D15" s="772"/>
      <c r="E15" s="772"/>
      <c r="F15" s="772"/>
      <c r="G15" s="772"/>
      <c r="H15" s="773"/>
      <c r="I15" s="254" t="s">
        <v>187</v>
      </c>
    </row>
    <row r="16" spans="1:9" ht="39" customHeight="1" x14ac:dyDescent="0.2">
      <c r="A16" s="771" t="s">
        <v>414</v>
      </c>
      <c r="B16" s="772"/>
      <c r="C16" s="772"/>
      <c r="D16" s="772"/>
      <c r="E16" s="772"/>
      <c r="F16" s="772"/>
      <c r="G16" s="772"/>
      <c r="H16" s="773"/>
      <c r="I16" s="254" t="s">
        <v>187</v>
      </c>
    </row>
    <row r="17" spans="1:9" ht="39" customHeight="1" x14ac:dyDescent="0.2">
      <c r="A17" s="771" t="s">
        <v>415</v>
      </c>
      <c r="B17" s="772"/>
      <c r="C17" s="772"/>
      <c r="D17" s="772"/>
      <c r="E17" s="772"/>
      <c r="F17" s="772"/>
      <c r="G17" s="772"/>
      <c r="H17" s="773"/>
      <c r="I17" s="254" t="s">
        <v>187</v>
      </c>
    </row>
    <row r="18" spans="1:9" ht="39" customHeight="1" x14ac:dyDescent="0.2">
      <c r="A18" s="771" t="s">
        <v>416</v>
      </c>
      <c r="B18" s="772"/>
      <c r="C18" s="772"/>
      <c r="D18" s="772"/>
      <c r="E18" s="772"/>
      <c r="F18" s="772"/>
      <c r="G18" s="772"/>
      <c r="H18" s="773"/>
      <c r="I18" s="250" t="s">
        <v>187</v>
      </c>
    </row>
    <row r="19" spans="1:9" ht="39" customHeight="1" x14ac:dyDescent="0.2">
      <c r="A19" s="787" t="s">
        <v>417</v>
      </c>
      <c r="B19" s="788"/>
      <c r="C19" s="788"/>
      <c r="D19" s="788"/>
      <c r="E19" s="788"/>
      <c r="F19" s="788"/>
      <c r="G19" s="788"/>
      <c r="H19" s="789"/>
      <c r="I19" s="250" t="s">
        <v>187</v>
      </c>
    </row>
    <row r="20" spans="1:9" ht="48.75" customHeight="1" x14ac:dyDescent="0.2">
      <c r="A20" s="787" t="s">
        <v>709</v>
      </c>
      <c r="B20" s="788"/>
      <c r="C20" s="788"/>
      <c r="D20" s="788"/>
      <c r="E20" s="788"/>
      <c r="F20" s="788"/>
      <c r="G20" s="788"/>
      <c r="H20" s="789"/>
      <c r="I20" s="250" t="s">
        <v>187</v>
      </c>
    </row>
    <row r="21" spans="1:9" ht="39" customHeight="1" x14ac:dyDescent="0.2">
      <c r="A21" s="771" t="s">
        <v>418</v>
      </c>
      <c r="B21" s="772"/>
      <c r="C21" s="772"/>
      <c r="D21" s="772"/>
      <c r="E21" s="772"/>
      <c r="F21" s="772"/>
      <c r="G21" s="772"/>
      <c r="H21" s="773"/>
      <c r="I21" s="250" t="s">
        <v>187</v>
      </c>
    </row>
    <row r="22" spans="1:9" ht="39" customHeight="1" x14ac:dyDescent="0.2">
      <c r="A22" s="771" t="s">
        <v>419</v>
      </c>
      <c r="B22" s="772"/>
      <c r="C22" s="772"/>
      <c r="D22" s="772"/>
      <c r="E22" s="772"/>
      <c r="F22" s="772"/>
      <c r="G22" s="772"/>
      <c r="H22" s="772"/>
      <c r="I22" s="250" t="s">
        <v>187</v>
      </c>
    </row>
    <row r="23" spans="1:9" ht="59.25" customHeight="1" x14ac:dyDescent="0.2">
      <c r="A23" s="771" t="s">
        <v>420</v>
      </c>
      <c r="B23" s="772"/>
      <c r="C23" s="772"/>
      <c r="D23" s="772"/>
      <c r="E23" s="772"/>
      <c r="F23" s="772"/>
      <c r="G23" s="772"/>
      <c r="H23" s="773"/>
      <c r="I23" s="250" t="s">
        <v>187</v>
      </c>
    </row>
    <row r="24" spans="1:9" ht="39" customHeight="1" x14ac:dyDescent="0.2">
      <c r="A24" s="787" t="s">
        <v>618</v>
      </c>
      <c r="B24" s="788"/>
      <c r="C24" s="788"/>
      <c r="D24" s="788"/>
      <c r="E24" s="788"/>
      <c r="F24" s="788"/>
      <c r="G24" s="788"/>
      <c r="H24" s="789"/>
      <c r="I24" s="250" t="s">
        <v>187</v>
      </c>
    </row>
    <row r="25" spans="1:9" ht="39" customHeight="1" x14ac:dyDescent="0.2">
      <c r="A25" s="771" t="s">
        <v>508</v>
      </c>
      <c r="B25" s="772"/>
      <c r="C25" s="772"/>
      <c r="D25" s="772"/>
      <c r="E25" s="772"/>
      <c r="F25" s="772"/>
      <c r="G25" s="772"/>
      <c r="H25" s="773"/>
      <c r="I25" s="250" t="s">
        <v>187</v>
      </c>
    </row>
    <row r="26" spans="1:9" ht="3.75" customHeight="1" x14ac:dyDescent="0.2">
      <c r="A26" s="255"/>
      <c r="B26" s="255"/>
      <c r="C26" s="255"/>
      <c r="D26" s="255"/>
      <c r="E26" s="255"/>
      <c r="F26" s="255"/>
      <c r="G26" s="255"/>
      <c r="H26" s="255"/>
      <c r="I26" s="256"/>
    </row>
    <row r="27" spans="1:9" ht="30" customHeight="1" x14ac:dyDescent="0.2">
      <c r="A27" s="249" t="s">
        <v>243</v>
      </c>
      <c r="B27" s="249"/>
      <c r="C27" s="249"/>
      <c r="D27" s="249"/>
      <c r="E27" s="249"/>
      <c r="F27" s="249"/>
      <c r="G27" s="249" t="s">
        <v>717</v>
      </c>
      <c r="H27" s="257" t="s">
        <v>718</v>
      </c>
      <c r="I27" s="546"/>
    </row>
    <row r="28" spans="1:9" ht="30" customHeight="1" x14ac:dyDescent="0.2">
      <c r="A28" s="249"/>
      <c r="B28" s="249"/>
      <c r="C28" s="249"/>
      <c r="D28" s="249"/>
      <c r="E28" s="249"/>
      <c r="F28" s="249"/>
      <c r="G28" s="249" t="s">
        <v>0</v>
      </c>
      <c r="H28" s="258"/>
      <c r="I28" s="547" t="s">
        <v>2</v>
      </c>
    </row>
    <row r="29" spans="1:9" ht="30" customHeight="1" x14ac:dyDescent="0.2">
      <c r="A29" s="249"/>
      <c r="B29" s="249"/>
      <c r="C29" s="249"/>
      <c r="D29" s="249"/>
      <c r="E29" s="249"/>
      <c r="F29" s="249"/>
      <c r="G29" s="249" t="s">
        <v>1</v>
      </c>
      <c r="H29" s="258"/>
      <c r="I29" s="547"/>
    </row>
    <row r="30" spans="1:9" ht="3.75" customHeight="1" x14ac:dyDescent="0.2">
      <c r="A30" s="249"/>
      <c r="B30" s="249"/>
      <c r="C30" s="249"/>
      <c r="D30" s="249"/>
      <c r="E30" s="249"/>
      <c r="F30" s="249"/>
      <c r="G30" s="249"/>
      <c r="H30" s="249"/>
      <c r="I30" s="249"/>
    </row>
    <row r="31" spans="1:9" ht="15" customHeight="1" x14ac:dyDescent="0.2">
      <c r="A31" s="249"/>
      <c r="B31" s="249"/>
      <c r="C31" s="249"/>
      <c r="D31" s="249"/>
      <c r="E31" s="249"/>
      <c r="F31" s="249"/>
      <c r="G31" s="249"/>
      <c r="H31" s="249"/>
      <c r="I31" s="249"/>
    </row>
  </sheetData>
  <sheetProtection sheet="1" selectLockedCells="1"/>
  <mergeCells count="26">
    <mergeCell ref="A10:H10"/>
    <mergeCell ref="B11:H11"/>
    <mergeCell ref="B12:H12"/>
    <mergeCell ref="A25:H25"/>
    <mergeCell ref="A18:H18"/>
    <mergeCell ref="A20:H20"/>
    <mergeCell ref="A21:H21"/>
    <mergeCell ref="A24:H24"/>
    <mergeCell ref="A19:H19"/>
    <mergeCell ref="A22:H22"/>
    <mergeCell ref="A23:H23"/>
    <mergeCell ref="A15:H15"/>
    <mergeCell ref="A3:I3"/>
    <mergeCell ref="A1:I1"/>
    <mergeCell ref="A2:I2"/>
    <mergeCell ref="A5:H5"/>
    <mergeCell ref="B6:H6"/>
    <mergeCell ref="I6:I9"/>
    <mergeCell ref="B7:H7"/>
    <mergeCell ref="B8:H8"/>
    <mergeCell ref="B9:H9"/>
    <mergeCell ref="I11:I12"/>
    <mergeCell ref="A13:H13"/>
    <mergeCell ref="A14:H14"/>
    <mergeCell ref="A16:H16"/>
    <mergeCell ref="A17:H17"/>
  </mergeCells>
  <phoneticPr fontId="1"/>
  <dataValidations count="3">
    <dataValidation type="list" allowBlank="1" showInputMessage="1" showErrorMessage="1" sqref="I5 I10 I18:I25 I16 I17">
      <formula1>"選択してください,はい,いいえ"</formula1>
    </dataValidation>
    <dataValidation type="list" allowBlank="1" showInputMessage="1" showErrorMessage="1" prompt="同一テーマ・内容（経費）で重複して助成を受けることはできません。" sqref="I14:I15">
      <formula1>"選択してください,はい,いいえ"</formula1>
    </dataValidation>
    <dataValidation type="list" allowBlank="1" showInputMessage="1" showErrorMessage="1" prompt="基準日時点で完成し、現物やカタログで確認できる必要があります。※ない場合は助成対象となりません。" sqref="I13">
      <formula1>"選択してください,はい,いいえ"</formula1>
    </dataValidation>
  </dataValidations>
  <pageMargins left="0.59055118110236227" right="0.19685039370078741" top="0.39370078740157483" bottom="0.19685039370078741" header="0.19685039370078741" footer="0.19685039370078741"/>
  <pageSetup paperSize="9" scale="95" orientation="portrait" r:id="rId1"/>
  <headerFooter scaleWithDoc="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Y62"/>
  <sheetViews>
    <sheetView showGridLines="0" view="pageBreakPreview" zoomScale="89" zoomScaleNormal="100" zoomScaleSheetLayoutView="89" workbookViewId="0">
      <selection activeCell="L4" sqref="L4:S4"/>
    </sheetView>
  </sheetViews>
  <sheetFormatPr defaultColWidth="9" defaultRowHeight="15" x14ac:dyDescent="0.2"/>
  <cols>
    <col min="1" max="1" width="5.6328125" style="259" customWidth="1"/>
    <col min="2" max="2" width="9" style="259"/>
    <col min="3" max="3" width="3.7265625" style="259" customWidth="1"/>
    <col min="4" max="4" width="6.26953125" style="259" customWidth="1"/>
    <col min="5" max="5" width="5.7265625" style="259" bestFit="1" customWidth="1"/>
    <col min="6" max="6" width="7.453125" style="259" customWidth="1"/>
    <col min="7" max="9" width="5" style="259" customWidth="1"/>
    <col min="10" max="10" width="7.453125" style="259" customWidth="1"/>
    <col min="11" max="11" width="11.26953125" style="259" customWidth="1"/>
    <col min="12" max="12" width="9.453125" style="259" customWidth="1"/>
    <col min="13" max="13" width="6.26953125" style="259" customWidth="1"/>
    <col min="14" max="14" width="5.08984375" style="259" customWidth="1"/>
    <col min="15" max="15" width="3.7265625" style="259" customWidth="1"/>
    <col min="16" max="16" width="7.453125" style="259" customWidth="1"/>
    <col min="17" max="17" width="4.36328125" style="259" customWidth="1"/>
    <col min="18" max="19" width="5.08984375" style="259" customWidth="1"/>
    <col min="20" max="20" width="2.6328125" style="259" customWidth="1"/>
    <col min="21" max="21" width="3.08984375" style="259" customWidth="1"/>
    <col min="22" max="22" width="36.6328125" style="259" hidden="1" customWidth="1"/>
    <col min="23" max="23" width="37" style="259" hidden="1" customWidth="1"/>
    <col min="24" max="24" width="38.453125" style="259" hidden="1" customWidth="1"/>
    <col min="25" max="25" width="38.08984375" style="259" hidden="1" customWidth="1"/>
    <col min="26" max="16384" width="9" style="259"/>
  </cols>
  <sheetData>
    <row r="1" spans="1:25" ht="30" customHeight="1" x14ac:dyDescent="0.2">
      <c r="A1" s="790" t="s">
        <v>4</v>
      </c>
      <c r="B1" s="790"/>
      <c r="C1" s="790"/>
      <c r="D1" s="790"/>
      <c r="E1" s="790"/>
      <c r="F1" s="790"/>
      <c r="G1" s="790"/>
      <c r="H1" s="790"/>
      <c r="I1" s="790"/>
      <c r="J1" s="790"/>
      <c r="K1" s="790"/>
      <c r="L1" s="790"/>
      <c r="M1" s="790"/>
      <c r="N1" s="790"/>
      <c r="O1" s="790"/>
      <c r="P1" s="790"/>
      <c r="Q1" s="790"/>
      <c r="R1" s="790"/>
      <c r="S1" s="790"/>
      <c r="V1" s="260" t="s">
        <v>65</v>
      </c>
      <c r="W1" s="260" t="s">
        <v>70</v>
      </c>
      <c r="X1" s="260" t="s">
        <v>66</v>
      </c>
      <c r="Y1" s="260" t="s">
        <v>67</v>
      </c>
    </row>
    <row r="2" spans="1:25" ht="15" customHeight="1" x14ac:dyDescent="0.2">
      <c r="A2" s="790"/>
      <c r="B2" s="790"/>
      <c r="C2" s="790"/>
      <c r="D2" s="790"/>
      <c r="E2" s="790"/>
      <c r="F2" s="790"/>
      <c r="G2" s="790"/>
      <c r="H2" s="790"/>
      <c r="I2" s="790"/>
      <c r="J2" s="790"/>
      <c r="K2" s="790"/>
      <c r="L2" s="790"/>
      <c r="M2" s="790"/>
      <c r="N2" s="790"/>
      <c r="O2" s="790"/>
      <c r="P2" s="790"/>
      <c r="Q2" s="790"/>
      <c r="R2" s="790"/>
      <c r="S2" s="790"/>
      <c r="T2" s="261"/>
      <c r="U2" s="261"/>
      <c r="V2" s="262" t="s">
        <v>71</v>
      </c>
      <c r="W2" s="262" t="s">
        <v>124</v>
      </c>
      <c r="X2" s="263" t="s">
        <v>128</v>
      </c>
      <c r="Y2" s="263" t="s">
        <v>151</v>
      </c>
    </row>
    <row r="3" spans="1:25" s="634" customFormat="1" ht="18.75" customHeight="1" x14ac:dyDescent="0.2">
      <c r="A3" s="632" t="s">
        <v>258</v>
      </c>
      <c r="B3" s="633"/>
      <c r="C3" s="633"/>
      <c r="D3" s="633"/>
      <c r="E3" s="633"/>
      <c r="F3" s="633"/>
      <c r="G3" s="633"/>
      <c r="H3" s="633"/>
      <c r="I3" s="633"/>
      <c r="J3" s="633"/>
      <c r="K3" s="633"/>
      <c r="L3" s="633"/>
      <c r="M3" s="633"/>
      <c r="N3" s="633"/>
      <c r="O3" s="633"/>
      <c r="P3" s="633"/>
      <c r="Q3" s="633"/>
      <c r="R3" s="633"/>
      <c r="S3" s="496" t="s">
        <v>716</v>
      </c>
      <c r="V3" s="635" t="s">
        <v>72</v>
      </c>
      <c r="W3" s="636" t="s">
        <v>125</v>
      </c>
      <c r="X3" s="637" t="s">
        <v>719</v>
      </c>
      <c r="Y3" s="637" t="s">
        <v>152</v>
      </c>
    </row>
    <row r="4" spans="1:25" ht="33.75" customHeight="1" x14ac:dyDescent="0.2">
      <c r="A4" s="803" t="s">
        <v>223</v>
      </c>
      <c r="B4" s="803"/>
      <c r="C4" s="804"/>
      <c r="D4" s="804"/>
      <c r="E4" s="804"/>
      <c r="F4" s="804"/>
      <c r="G4" s="804"/>
      <c r="H4" s="804"/>
      <c r="I4" s="804"/>
      <c r="J4" s="800" t="s">
        <v>193</v>
      </c>
      <c r="K4" s="265" t="s">
        <v>223</v>
      </c>
      <c r="L4" s="805"/>
      <c r="M4" s="805"/>
      <c r="N4" s="805"/>
      <c r="O4" s="805"/>
      <c r="P4" s="805"/>
      <c r="Q4" s="805"/>
      <c r="R4" s="805"/>
      <c r="S4" s="805"/>
      <c r="V4" s="264" t="s">
        <v>73</v>
      </c>
      <c r="W4" s="262" t="s">
        <v>126</v>
      </c>
      <c r="X4" s="263" t="s">
        <v>509</v>
      </c>
      <c r="Y4" s="263" t="s">
        <v>153</v>
      </c>
    </row>
    <row r="5" spans="1:25" ht="33.75" customHeight="1" x14ac:dyDescent="0.2">
      <c r="A5" s="806" t="s">
        <v>5</v>
      </c>
      <c r="B5" s="806"/>
      <c r="C5" s="807"/>
      <c r="D5" s="807"/>
      <c r="E5" s="807"/>
      <c r="F5" s="807"/>
      <c r="G5" s="807"/>
      <c r="H5" s="807"/>
      <c r="I5" s="807"/>
      <c r="J5" s="800"/>
      <c r="K5" s="266" t="s">
        <v>166</v>
      </c>
      <c r="L5" s="808"/>
      <c r="M5" s="808"/>
      <c r="N5" s="808"/>
      <c r="O5" s="808"/>
      <c r="P5" s="808"/>
      <c r="Q5" s="808"/>
      <c r="R5" s="808"/>
      <c r="S5" s="808"/>
      <c r="V5" s="264" t="s">
        <v>74</v>
      </c>
      <c r="W5" s="262" t="s">
        <v>127</v>
      </c>
      <c r="X5" s="263" t="s">
        <v>510</v>
      </c>
      <c r="Y5" s="263" t="s">
        <v>154</v>
      </c>
    </row>
    <row r="6" spans="1:25" ht="33.75" customHeight="1" x14ac:dyDescent="0.2">
      <c r="A6" s="798" t="s">
        <v>290</v>
      </c>
      <c r="B6" s="809"/>
      <c r="C6" s="810"/>
      <c r="D6" s="810"/>
      <c r="E6" s="810"/>
      <c r="F6" s="810"/>
      <c r="G6" s="810"/>
      <c r="H6" s="810"/>
      <c r="I6" s="810"/>
      <c r="J6" s="800"/>
      <c r="K6" s="267" t="s">
        <v>178</v>
      </c>
      <c r="L6" s="791"/>
      <c r="M6" s="791"/>
      <c r="N6" s="791"/>
      <c r="O6" s="791"/>
      <c r="P6" s="791"/>
      <c r="Q6" s="791"/>
      <c r="R6" s="791"/>
      <c r="S6" s="791"/>
      <c r="V6" s="264" t="s">
        <v>182</v>
      </c>
      <c r="W6" s="262" t="s">
        <v>183</v>
      </c>
      <c r="X6" s="263" t="s">
        <v>184</v>
      </c>
      <c r="Y6" s="263" t="s">
        <v>185</v>
      </c>
    </row>
    <row r="7" spans="1:25" ht="33.75" customHeight="1" x14ac:dyDescent="0.2">
      <c r="A7" s="792" t="s">
        <v>6</v>
      </c>
      <c r="B7" s="792"/>
      <c r="C7" s="268" t="s">
        <v>194</v>
      </c>
      <c r="D7" s="793"/>
      <c r="E7" s="794"/>
      <c r="F7" s="795"/>
      <c r="G7" s="796"/>
      <c r="H7" s="797"/>
      <c r="I7" s="797"/>
      <c r="J7" s="797"/>
      <c r="K7" s="797"/>
      <c r="L7" s="797"/>
      <c r="M7" s="797"/>
      <c r="N7" s="797"/>
      <c r="O7" s="797"/>
      <c r="P7" s="797"/>
      <c r="Q7" s="797"/>
      <c r="R7" s="797"/>
      <c r="S7" s="797"/>
      <c r="V7" s="259" t="s">
        <v>339</v>
      </c>
      <c r="W7" s="262" t="s">
        <v>341</v>
      </c>
      <c r="X7" s="263" t="s">
        <v>129</v>
      </c>
      <c r="Y7" s="263" t="s">
        <v>155</v>
      </c>
    </row>
    <row r="8" spans="1:25" ht="33.75" customHeight="1" x14ac:dyDescent="0.2">
      <c r="A8" s="798" t="s">
        <v>58</v>
      </c>
      <c r="B8" s="798"/>
      <c r="C8" s="799"/>
      <c r="D8" s="799"/>
      <c r="E8" s="799"/>
      <c r="F8" s="799"/>
      <c r="G8" s="799"/>
      <c r="H8" s="799"/>
      <c r="I8" s="799"/>
      <c r="J8" s="799"/>
      <c r="K8" s="800" t="s">
        <v>335</v>
      </c>
      <c r="L8" s="800"/>
      <c r="M8" s="801"/>
      <c r="N8" s="802"/>
      <c r="O8" s="802"/>
      <c r="P8" s="802"/>
      <c r="Q8" s="802"/>
      <c r="R8" s="802"/>
      <c r="S8" s="802"/>
      <c r="V8" s="264" t="s">
        <v>75</v>
      </c>
      <c r="W8" s="262" t="s">
        <v>342</v>
      </c>
      <c r="X8" s="263" t="s">
        <v>130</v>
      </c>
      <c r="Y8" s="263" t="s">
        <v>156</v>
      </c>
    </row>
    <row r="9" spans="1:25" ht="33.75" customHeight="1" x14ac:dyDescent="0.25">
      <c r="A9" s="792" t="s">
        <v>59</v>
      </c>
      <c r="B9" s="792"/>
      <c r="C9" s="268" t="s">
        <v>194</v>
      </c>
      <c r="D9" s="812"/>
      <c r="E9" s="813"/>
      <c r="F9" s="814"/>
      <c r="G9" s="796"/>
      <c r="H9" s="797"/>
      <c r="I9" s="797"/>
      <c r="J9" s="797"/>
      <c r="K9" s="815"/>
      <c r="L9" s="815"/>
      <c r="M9" s="815"/>
      <c r="N9" s="815"/>
      <c r="O9" s="815"/>
      <c r="P9" s="815"/>
      <c r="Q9" s="815"/>
      <c r="R9" s="815"/>
      <c r="S9" s="815"/>
      <c r="V9" s="264" t="s">
        <v>76</v>
      </c>
      <c r="W9" s="262" t="s">
        <v>343</v>
      </c>
      <c r="X9" s="263" t="s">
        <v>131</v>
      </c>
      <c r="Y9" s="269"/>
    </row>
    <row r="10" spans="1:25" ht="33.75" customHeight="1" x14ac:dyDescent="0.2">
      <c r="A10" s="798" t="s">
        <v>58</v>
      </c>
      <c r="B10" s="798"/>
      <c r="C10" s="816"/>
      <c r="D10" s="816"/>
      <c r="E10" s="816"/>
      <c r="F10" s="816"/>
      <c r="G10" s="816"/>
      <c r="H10" s="816"/>
      <c r="I10" s="816"/>
      <c r="J10" s="816"/>
      <c r="K10" s="817" t="s">
        <v>511</v>
      </c>
      <c r="L10" s="817"/>
      <c r="M10" s="817"/>
      <c r="N10" s="817"/>
      <c r="O10" s="817"/>
      <c r="P10" s="817"/>
      <c r="Q10" s="817"/>
      <c r="R10" s="817"/>
      <c r="S10" s="817"/>
      <c r="V10" s="264" t="s">
        <v>77</v>
      </c>
      <c r="W10" s="262" t="s">
        <v>344</v>
      </c>
      <c r="X10" s="263" t="s">
        <v>132</v>
      </c>
      <c r="Y10" s="270"/>
    </row>
    <row r="11" spans="1:25" ht="33.75" customHeight="1" x14ac:dyDescent="0.25">
      <c r="A11" s="792" t="s">
        <v>7</v>
      </c>
      <c r="B11" s="792"/>
      <c r="C11" s="268" t="s">
        <v>194</v>
      </c>
      <c r="D11" s="793"/>
      <c r="E11" s="794"/>
      <c r="F11" s="795"/>
      <c r="G11" s="796"/>
      <c r="H11" s="797"/>
      <c r="I11" s="797"/>
      <c r="J11" s="797"/>
      <c r="K11" s="797"/>
      <c r="L11" s="797"/>
      <c r="M11" s="797"/>
      <c r="N11" s="797"/>
      <c r="O11" s="797"/>
      <c r="P11" s="797"/>
      <c r="Q11" s="797"/>
      <c r="R11" s="797"/>
      <c r="S11" s="797"/>
      <c r="V11" s="264" t="s">
        <v>78</v>
      </c>
      <c r="W11" s="262" t="s">
        <v>345</v>
      </c>
      <c r="X11" s="263" t="s">
        <v>133</v>
      </c>
      <c r="Y11" s="269"/>
    </row>
    <row r="12" spans="1:25" ht="33.75" customHeight="1" x14ac:dyDescent="0.25">
      <c r="A12" s="798" t="s">
        <v>58</v>
      </c>
      <c r="B12" s="798"/>
      <c r="C12" s="799"/>
      <c r="D12" s="799"/>
      <c r="E12" s="799"/>
      <c r="F12" s="799"/>
      <c r="G12" s="799"/>
      <c r="H12" s="799"/>
      <c r="I12" s="799"/>
      <c r="J12" s="799"/>
      <c r="K12" s="811"/>
      <c r="L12" s="811"/>
      <c r="M12" s="811"/>
      <c r="N12" s="811"/>
      <c r="O12" s="811"/>
      <c r="P12" s="811"/>
      <c r="Q12" s="811"/>
      <c r="R12" s="811"/>
      <c r="S12" s="811"/>
      <c r="V12" s="264" t="s">
        <v>79</v>
      </c>
      <c r="W12" s="262" t="s">
        <v>346</v>
      </c>
      <c r="X12" s="263" t="s">
        <v>134</v>
      </c>
      <c r="Y12" s="269"/>
    </row>
    <row r="13" spans="1:25" ht="33.75" customHeight="1" x14ac:dyDescent="0.25">
      <c r="A13" s="811" t="s">
        <v>8</v>
      </c>
      <c r="B13" s="811"/>
      <c r="C13" s="803" t="s">
        <v>223</v>
      </c>
      <c r="D13" s="803"/>
      <c r="E13" s="805"/>
      <c r="F13" s="805"/>
      <c r="G13" s="805"/>
      <c r="H13" s="805"/>
      <c r="I13" s="805"/>
      <c r="J13" s="805"/>
      <c r="K13" s="811" t="s">
        <v>282</v>
      </c>
      <c r="L13" s="800"/>
      <c r="M13" s="818"/>
      <c r="N13" s="819"/>
      <c r="O13" s="819"/>
      <c r="P13" s="819"/>
      <c r="Q13" s="819"/>
      <c r="R13" s="819"/>
      <c r="S13" s="819"/>
      <c r="V13" s="264" t="s">
        <v>80</v>
      </c>
      <c r="W13" s="262" t="s">
        <v>347</v>
      </c>
      <c r="X13" s="263" t="s">
        <v>135</v>
      </c>
      <c r="Y13" s="269"/>
    </row>
    <row r="14" spans="1:25" ht="33.75" customHeight="1" x14ac:dyDescent="0.25">
      <c r="A14" s="811"/>
      <c r="B14" s="811"/>
      <c r="C14" s="806" t="s">
        <v>166</v>
      </c>
      <c r="D14" s="806"/>
      <c r="E14" s="808"/>
      <c r="F14" s="808"/>
      <c r="G14" s="808"/>
      <c r="H14" s="808"/>
      <c r="I14" s="808"/>
      <c r="J14" s="808"/>
      <c r="K14" s="800"/>
      <c r="L14" s="800"/>
      <c r="M14" s="819"/>
      <c r="N14" s="819"/>
      <c r="O14" s="819"/>
      <c r="P14" s="819"/>
      <c r="Q14" s="819"/>
      <c r="R14" s="819"/>
      <c r="S14" s="819"/>
      <c r="V14" s="264" t="s">
        <v>81</v>
      </c>
      <c r="W14" s="271"/>
      <c r="X14" s="263" t="s">
        <v>136</v>
      </c>
      <c r="Y14" s="269"/>
    </row>
    <row r="15" spans="1:25" ht="33.75" customHeight="1" x14ac:dyDescent="0.25">
      <c r="A15" s="811"/>
      <c r="B15" s="811"/>
      <c r="C15" s="809" t="s">
        <v>291</v>
      </c>
      <c r="D15" s="809"/>
      <c r="E15" s="820"/>
      <c r="F15" s="821"/>
      <c r="G15" s="821"/>
      <c r="H15" s="821"/>
      <c r="I15" s="821"/>
      <c r="J15" s="821"/>
      <c r="K15" s="822"/>
      <c r="L15" s="822"/>
      <c r="M15" s="822"/>
      <c r="N15" s="822"/>
      <c r="O15" s="822"/>
      <c r="P15" s="822"/>
      <c r="Q15" s="822"/>
      <c r="R15" s="822"/>
      <c r="S15" s="822"/>
      <c r="V15" s="264" t="s">
        <v>82</v>
      </c>
      <c r="W15" s="262"/>
      <c r="X15" s="263" t="s">
        <v>137</v>
      </c>
      <c r="Y15" s="269"/>
    </row>
    <row r="16" spans="1:25" ht="21" hidden="1" customHeight="1" x14ac:dyDescent="0.25">
      <c r="A16" s="272"/>
      <c r="B16" s="272"/>
      <c r="C16" s="273"/>
      <c r="D16" s="273"/>
      <c r="E16" s="833"/>
      <c r="F16" s="833"/>
      <c r="G16" s="833"/>
      <c r="H16" s="833"/>
      <c r="I16" s="833"/>
      <c r="J16" s="833"/>
      <c r="K16" s="833"/>
      <c r="L16" s="833"/>
      <c r="M16" s="833"/>
      <c r="N16" s="833"/>
      <c r="O16" s="833"/>
      <c r="P16" s="833"/>
      <c r="Q16" s="833"/>
      <c r="R16" s="833"/>
      <c r="S16" s="833"/>
      <c r="V16" s="264" t="s">
        <v>83</v>
      </c>
      <c r="W16" s="262" t="s">
        <v>342</v>
      </c>
      <c r="X16" s="263" t="s">
        <v>138</v>
      </c>
      <c r="Y16" s="269"/>
    </row>
    <row r="17" spans="1:25" ht="33.75" customHeight="1" x14ac:dyDescent="0.25">
      <c r="A17" s="800" t="s">
        <v>170</v>
      </c>
      <c r="B17" s="800"/>
      <c r="C17" s="800" t="s">
        <v>165</v>
      </c>
      <c r="D17" s="800"/>
      <c r="E17" s="834" t="s">
        <v>229</v>
      </c>
      <c r="F17" s="835"/>
      <c r="G17" s="836"/>
      <c r="H17" s="837"/>
      <c r="I17" s="837"/>
      <c r="J17" s="837"/>
      <c r="K17" s="800" t="s">
        <v>12</v>
      </c>
      <c r="L17" s="800"/>
      <c r="M17" s="838"/>
      <c r="N17" s="838"/>
      <c r="O17" s="838"/>
      <c r="P17" s="838"/>
      <c r="Q17" s="838"/>
      <c r="R17" s="839"/>
      <c r="S17" s="274" t="s">
        <v>3</v>
      </c>
      <c r="V17" s="264" t="s">
        <v>84</v>
      </c>
      <c r="W17" s="262"/>
      <c r="X17" s="263" t="s">
        <v>139</v>
      </c>
      <c r="Y17" s="269"/>
    </row>
    <row r="18" spans="1:25" ht="33.75" customHeight="1" x14ac:dyDescent="0.25">
      <c r="A18" s="800"/>
      <c r="B18" s="800"/>
      <c r="C18" s="800" t="s">
        <v>61</v>
      </c>
      <c r="D18" s="800"/>
      <c r="E18" s="834" t="s">
        <v>229</v>
      </c>
      <c r="F18" s="835"/>
      <c r="G18" s="836"/>
      <c r="H18" s="837"/>
      <c r="I18" s="837"/>
      <c r="J18" s="837"/>
      <c r="K18" s="800"/>
      <c r="L18" s="800"/>
      <c r="M18" s="823" t="s">
        <v>333</v>
      </c>
      <c r="N18" s="823"/>
      <c r="O18" s="824"/>
      <c r="P18" s="825"/>
      <c r="Q18" s="826"/>
      <c r="R18" s="827"/>
      <c r="S18" s="275" t="s">
        <v>334</v>
      </c>
      <c r="T18" s="276"/>
      <c r="V18" s="264" t="s">
        <v>85</v>
      </c>
      <c r="W18" s="262"/>
      <c r="X18" s="263" t="s">
        <v>140</v>
      </c>
      <c r="Y18" s="269"/>
    </row>
    <row r="19" spans="1:25" ht="33.75" customHeight="1" x14ac:dyDescent="0.25">
      <c r="A19" s="800" t="s">
        <v>9</v>
      </c>
      <c r="B19" s="800"/>
      <c r="C19" s="828"/>
      <c r="D19" s="828"/>
      <c r="E19" s="828"/>
      <c r="F19" s="829"/>
      <c r="G19" s="830" t="s">
        <v>230</v>
      </c>
      <c r="H19" s="831"/>
      <c r="I19" s="831"/>
      <c r="J19" s="831"/>
      <c r="K19" s="800" t="s">
        <v>167</v>
      </c>
      <c r="L19" s="800"/>
      <c r="M19" s="828"/>
      <c r="N19" s="829"/>
      <c r="O19" s="277" t="s">
        <v>14</v>
      </c>
      <c r="P19" s="830" t="s">
        <v>163</v>
      </c>
      <c r="Q19" s="832"/>
      <c r="R19" s="278"/>
      <c r="S19" s="279" t="s">
        <v>15</v>
      </c>
      <c r="T19" s="280"/>
      <c r="V19" s="264" t="s">
        <v>86</v>
      </c>
      <c r="W19" s="262"/>
      <c r="X19" s="263" t="s">
        <v>141</v>
      </c>
      <c r="Y19" s="269"/>
    </row>
    <row r="20" spans="1:25" ht="41.25" customHeight="1" x14ac:dyDescent="0.2">
      <c r="A20" s="800" t="s">
        <v>10</v>
      </c>
      <c r="B20" s="800"/>
      <c r="C20" s="840"/>
      <c r="D20" s="840"/>
      <c r="E20" s="840"/>
      <c r="F20" s="840"/>
      <c r="G20" s="840"/>
      <c r="H20" s="840"/>
      <c r="I20" s="840"/>
      <c r="J20" s="840"/>
      <c r="K20" s="800" t="s">
        <v>224</v>
      </c>
      <c r="L20" s="281" t="s">
        <v>168</v>
      </c>
      <c r="M20" s="841"/>
      <c r="N20" s="842"/>
      <c r="O20" s="842"/>
      <c r="P20" s="842"/>
      <c r="Q20" s="842"/>
      <c r="R20" s="842"/>
      <c r="S20" s="843"/>
      <c r="V20" s="259" t="s">
        <v>340</v>
      </c>
      <c r="W20" s="262"/>
      <c r="X20" s="263" t="s">
        <v>142</v>
      </c>
    </row>
    <row r="21" spans="1:25" ht="41.25" customHeight="1" x14ac:dyDescent="0.25">
      <c r="A21" s="800"/>
      <c r="B21" s="800"/>
      <c r="C21" s="840"/>
      <c r="D21" s="840"/>
      <c r="E21" s="840"/>
      <c r="F21" s="840"/>
      <c r="G21" s="840"/>
      <c r="H21" s="840"/>
      <c r="I21" s="840"/>
      <c r="J21" s="840"/>
      <c r="K21" s="800"/>
      <c r="L21" s="282" t="s">
        <v>43</v>
      </c>
      <c r="M21" s="844"/>
      <c r="N21" s="844"/>
      <c r="O21" s="844"/>
      <c r="P21" s="844"/>
      <c r="Q21" s="844"/>
      <c r="R21" s="844"/>
      <c r="S21" s="845"/>
      <c r="V21" s="264" t="s">
        <v>87</v>
      </c>
      <c r="W21" s="262"/>
      <c r="X21" s="263" t="s">
        <v>143</v>
      </c>
      <c r="Y21" s="269"/>
    </row>
    <row r="22" spans="1:25" ht="33.75" customHeight="1" x14ac:dyDescent="0.25">
      <c r="A22" s="800"/>
      <c r="B22" s="800"/>
      <c r="C22" s="840"/>
      <c r="D22" s="840"/>
      <c r="E22" s="840"/>
      <c r="F22" s="840"/>
      <c r="G22" s="840"/>
      <c r="H22" s="840"/>
      <c r="I22" s="840"/>
      <c r="J22" s="840"/>
      <c r="K22" s="811" t="s">
        <v>383</v>
      </c>
      <c r="L22" s="811"/>
      <c r="M22" s="265">
        <v>1</v>
      </c>
      <c r="N22" s="797"/>
      <c r="O22" s="797"/>
      <c r="P22" s="797"/>
      <c r="Q22" s="838"/>
      <c r="R22" s="839"/>
      <c r="S22" s="274" t="s">
        <v>60</v>
      </c>
      <c r="V22" s="264" t="s">
        <v>88</v>
      </c>
      <c r="W22" s="271"/>
      <c r="X22" s="263" t="s">
        <v>144</v>
      </c>
      <c r="Y22" s="269"/>
    </row>
    <row r="23" spans="1:25" ht="33.75" customHeight="1" x14ac:dyDescent="0.25">
      <c r="A23" s="800" t="s">
        <v>11</v>
      </c>
      <c r="B23" s="800"/>
      <c r="C23" s="840"/>
      <c r="D23" s="840"/>
      <c r="E23" s="840"/>
      <c r="F23" s="840"/>
      <c r="G23" s="840"/>
      <c r="H23" s="840"/>
      <c r="I23" s="840"/>
      <c r="J23" s="840"/>
      <c r="K23" s="811"/>
      <c r="L23" s="811"/>
      <c r="M23" s="283">
        <v>2</v>
      </c>
      <c r="N23" s="846"/>
      <c r="O23" s="846"/>
      <c r="P23" s="846"/>
      <c r="Q23" s="847"/>
      <c r="R23" s="848"/>
      <c r="S23" s="284" t="s">
        <v>60</v>
      </c>
      <c r="V23" s="264" t="s">
        <v>89</v>
      </c>
      <c r="W23" s="271"/>
      <c r="X23" s="263" t="s">
        <v>145</v>
      </c>
      <c r="Y23" s="269"/>
    </row>
    <row r="24" spans="1:25" ht="33.75" customHeight="1" x14ac:dyDescent="0.2">
      <c r="A24" s="800"/>
      <c r="B24" s="800"/>
      <c r="C24" s="840"/>
      <c r="D24" s="840"/>
      <c r="E24" s="840"/>
      <c r="F24" s="840"/>
      <c r="G24" s="840"/>
      <c r="H24" s="840"/>
      <c r="I24" s="840"/>
      <c r="J24" s="840"/>
      <c r="K24" s="811"/>
      <c r="L24" s="811"/>
      <c r="M24" s="267">
        <v>3</v>
      </c>
      <c r="N24" s="849"/>
      <c r="O24" s="849"/>
      <c r="P24" s="849"/>
      <c r="Q24" s="826"/>
      <c r="R24" s="827"/>
      <c r="S24" s="285" t="s">
        <v>60</v>
      </c>
      <c r="V24" s="264" t="s">
        <v>90</v>
      </c>
      <c r="X24" s="263" t="s">
        <v>146</v>
      </c>
    </row>
    <row r="25" spans="1:25" ht="35.25" customHeight="1" x14ac:dyDescent="0.25">
      <c r="A25" s="862" t="s">
        <v>337</v>
      </c>
      <c r="B25" s="286" t="s">
        <v>195</v>
      </c>
      <c r="C25" s="850" t="s">
        <v>57</v>
      </c>
      <c r="D25" s="850"/>
      <c r="E25" s="850"/>
      <c r="F25" s="838"/>
      <c r="G25" s="838"/>
      <c r="H25" s="839"/>
      <c r="I25" s="274" t="s">
        <v>60</v>
      </c>
      <c r="J25" s="850" t="s">
        <v>197</v>
      </c>
      <c r="K25" s="850"/>
      <c r="L25" s="851"/>
      <c r="M25" s="852"/>
      <c r="N25" s="287" t="s">
        <v>196</v>
      </c>
      <c r="O25" s="853" t="s">
        <v>198</v>
      </c>
      <c r="P25" s="853"/>
      <c r="Q25" s="851"/>
      <c r="R25" s="852"/>
      <c r="S25" s="288" t="s">
        <v>60</v>
      </c>
      <c r="V25" s="264" t="s">
        <v>91</v>
      </c>
      <c r="W25" s="271"/>
      <c r="X25" s="263" t="s">
        <v>147</v>
      </c>
      <c r="Y25" s="269"/>
    </row>
    <row r="26" spans="1:25" ht="35.25" customHeight="1" x14ac:dyDescent="0.25">
      <c r="A26" s="862"/>
      <c r="B26" s="289" t="s">
        <v>199</v>
      </c>
      <c r="C26" s="863" t="s">
        <v>57</v>
      </c>
      <c r="D26" s="863"/>
      <c r="E26" s="863"/>
      <c r="F26" s="826"/>
      <c r="G26" s="826"/>
      <c r="H26" s="827"/>
      <c r="I26" s="285" t="s">
        <v>60</v>
      </c>
      <c r="J26" s="863" t="s">
        <v>197</v>
      </c>
      <c r="K26" s="863"/>
      <c r="L26" s="826"/>
      <c r="M26" s="827"/>
      <c r="N26" s="290" t="s">
        <v>196</v>
      </c>
      <c r="O26" s="864" t="s">
        <v>198</v>
      </c>
      <c r="P26" s="864"/>
      <c r="Q26" s="826"/>
      <c r="R26" s="827"/>
      <c r="S26" s="285" t="s">
        <v>60</v>
      </c>
      <c r="V26" s="264" t="s">
        <v>92</v>
      </c>
      <c r="W26" s="271"/>
      <c r="X26" s="263" t="s">
        <v>148</v>
      </c>
      <c r="Y26" s="269"/>
    </row>
    <row r="27" spans="1:25" ht="35.25" hidden="1" customHeight="1" x14ac:dyDescent="0.25">
      <c r="A27" s="862"/>
      <c r="B27" s="272" t="s">
        <v>200</v>
      </c>
      <c r="C27" s="856" t="s">
        <v>57</v>
      </c>
      <c r="D27" s="856"/>
      <c r="E27" s="856"/>
      <c r="F27" s="857"/>
      <c r="G27" s="857"/>
      <c r="H27" s="858"/>
      <c r="I27" s="291" t="s">
        <v>60</v>
      </c>
      <c r="J27" s="856" t="s">
        <v>197</v>
      </c>
      <c r="K27" s="856"/>
      <c r="L27" s="859"/>
      <c r="M27" s="860"/>
      <c r="N27" s="292" t="s">
        <v>196</v>
      </c>
      <c r="O27" s="861" t="s">
        <v>198</v>
      </c>
      <c r="P27" s="861"/>
      <c r="Q27" s="859"/>
      <c r="R27" s="860"/>
      <c r="S27" s="291" t="s">
        <v>60</v>
      </c>
      <c r="V27" s="264" t="s">
        <v>93</v>
      </c>
      <c r="W27" s="271"/>
      <c r="X27" s="263" t="s">
        <v>149</v>
      </c>
      <c r="Y27" s="269"/>
    </row>
    <row r="28" spans="1:25" ht="33.75" customHeight="1" x14ac:dyDescent="0.2">
      <c r="A28" s="293"/>
      <c r="B28" s="293"/>
      <c r="C28" s="293"/>
      <c r="D28" s="293"/>
      <c r="E28" s="293"/>
      <c r="F28" s="293"/>
      <c r="G28" s="293"/>
      <c r="H28" s="293"/>
      <c r="I28" s="293"/>
      <c r="J28" s="293"/>
      <c r="K28" s="293"/>
      <c r="L28" s="293"/>
      <c r="M28" s="293"/>
      <c r="N28" s="293"/>
      <c r="O28" s="293"/>
      <c r="P28" s="293"/>
      <c r="Q28" s="293"/>
      <c r="R28" s="293"/>
      <c r="S28" s="293"/>
      <c r="V28" s="264" t="s">
        <v>94</v>
      </c>
      <c r="X28" s="263" t="s">
        <v>150</v>
      </c>
    </row>
    <row r="29" spans="1:25" ht="18.75" customHeight="1" x14ac:dyDescent="0.25">
      <c r="A29" s="294" t="s">
        <v>259</v>
      </c>
      <c r="B29" s="295"/>
      <c r="C29" s="295"/>
      <c r="D29" s="295"/>
      <c r="E29" s="295"/>
      <c r="F29" s="295"/>
      <c r="G29" s="295"/>
      <c r="H29" s="295"/>
      <c r="I29" s="295"/>
      <c r="J29" s="295"/>
      <c r="K29" s="295"/>
      <c r="L29" s="295"/>
      <c r="M29" s="295"/>
      <c r="N29" s="295"/>
      <c r="O29" s="295"/>
      <c r="P29" s="295"/>
      <c r="Q29" s="295"/>
      <c r="R29" s="295"/>
      <c r="S29" s="295"/>
      <c r="V29" s="264" t="s">
        <v>95</v>
      </c>
      <c r="W29" s="271"/>
      <c r="Y29" s="269"/>
    </row>
    <row r="30" spans="1:25" ht="18.75" customHeight="1" x14ac:dyDescent="0.25">
      <c r="A30" s="865" t="s">
        <v>512</v>
      </c>
      <c r="B30" s="865"/>
      <c r="C30" s="865"/>
      <c r="D30" s="865"/>
      <c r="E30" s="865"/>
      <c r="F30" s="865"/>
      <c r="G30" s="865"/>
      <c r="H30" s="865"/>
      <c r="I30" s="865"/>
      <c r="J30" s="865"/>
      <c r="K30" s="865"/>
      <c r="L30" s="865"/>
      <c r="M30" s="865"/>
      <c r="N30" s="865"/>
      <c r="O30" s="865"/>
      <c r="P30" s="865"/>
      <c r="Q30" s="865"/>
      <c r="R30" s="865"/>
      <c r="S30" s="865"/>
      <c r="V30" s="264" t="s">
        <v>96</v>
      </c>
      <c r="W30" s="271"/>
      <c r="Y30" s="269"/>
    </row>
    <row r="31" spans="1:25" ht="18.75" customHeight="1" x14ac:dyDescent="0.25">
      <c r="A31" s="866"/>
      <c r="B31" s="866"/>
      <c r="C31" s="866"/>
      <c r="D31" s="866"/>
      <c r="E31" s="866"/>
      <c r="F31" s="866"/>
      <c r="G31" s="866"/>
      <c r="H31" s="866"/>
      <c r="I31" s="866"/>
      <c r="J31" s="866"/>
      <c r="K31" s="866"/>
      <c r="L31" s="866"/>
      <c r="M31" s="866"/>
      <c r="N31" s="866"/>
      <c r="O31" s="866"/>
      <c r="P31" s="866"/>
      <c r="Q31" s="866"/>
      <c r="R31" s="866"/>
      <c r="S31" s="866"/>
      <c r="V31" s="264" t="s">
        <v>97</v>
      </c>
      <c r="W31" s="271"/>
      <c r="Y31" s="269"/>
    </row>
    <row r="32" spans="1:25" ht="33.75" customHeight="1" x14ac:dyDescent="0.25">
      <c r="A32" s="800" t="s">
        <v>164</v>
      </c>
      <c r="B32" s="800"/>
      <c r="C32" s="800"/>
      <c r="D32" s="854"/>
      <c r="E32" s="854"/>
      <c r="F32" s="854"/>
      <c r="G32" s="854"/>
      <c r="H32" s="854"/>
      <c r="I32" s="854"/>
      <c r="J32" s="854"/>
      <c r="K32" s="800" t="s">
        <v>336</v>
      </c>
      <c r="L32" s="800"/>
      <c r="M32" s="855"/>
      <c r="N32" s="855"/>
      <c r="O32" s="855"/>
      <c r="P32" s="855"/>
      <c r="Q32" s="855"/>
      <c r="R32" s="855"/>
      <c r="S32" s="855"/>
      <c r="V32" s="264" t="s">
        <v>98</v>
      </c>
      <c r="W32" s="271"/>
      <c r="X32" s="269"/>
      <c r="Y32" s="269"/>
    </row>
    <row r="33" spans="1:25" ht="33.75" customHeight="1" x14ac:dyDescent="0.25">
      <c r="A33" s="800" t="s">
        <v>13</v>
      </c>
      <c r="B33" s="800"/>
      <c r="C33" s="800"/>
      <c r="D33" s="296" t="s">
        <v>194</v>
      </c>
      <c r="E33" s="867"/>
      <c r="F33" s="868"/>
      <c r="G33" s="869" t="s">
        <v>187</v>
      </c>
      <c r="H33" s="869"/>
      <c r="I33" s="870"/>
      <c r="J33" s="867"/>
      <c r="K33" s="868"/>
      <c r="L33" s="868"/>
      <c r="M33" s="868"/>
      <c r="N33" s="868"/>
      <c r="O33" s="868"/>
      <c r="P33" s="868"/>
      <c r="Q33" s="868"/>
      <c r="R33" s="868"/>
      <c r="S33" s="868"/>
      <c r="V33" s="264" t="s">
        <v>99</v>
      </c>
      <c r="W33" s="271"/>
      <c r="X33" s="270"/>
      <c r="Y33" s="269"/>
    </row>
    <row r="34" spans="1:25" ht="33.75" customHeight="1" x14ac:dyDescent="0.25">
      <c r="A34" s="800" t="s">
        <v>201</v>
      </c>
      <c r="B34" s="800"/>
      <c r="C34" s="800"/>
      <c r="D34" s="800" t="s">
        <v>202</v>
      </c>
      <c r="E34" s="800"/>
      <c r="F34" s="871"/>
      <c r="G34" s="871"/>
      <c r="H34" s="871"/>
      <c r="I34" s="872"/>
      <c r="J34" s="297" t="s">
        <v>225</v>
      </c>
      <c r="K34" s="800" t="s">
        <v>203</v>
      </c>
      <c r="L34" s="800"/>
      <c r="M34" s="819"/>
      <c r="N34" s="819"/>
      <c r="O34" s="819"/>
      <c r="P34" s="819"/>
      <c r="Q34" s="819"/>
      <c r="R34" s="873"/>
      <c r="S34" s="298" t="s">
        <v>226</v>
      </c>
      <c r="V34" s="264" t="s">
        <v>100</v>
      </c>
      <c r="W34" s="271"/>
      <c r="X34" s="269"/>
      <c r="Y34" s="269"/>
    </row>
    <row r="35" spans="1:25" ht="33.75" customHeight="1" x14ac:dyDescent="0.25">
      <c r="V35" s="264" t="s">
        <v>101</v>
      </c>
      <c r="W35" s="271"/>
      <c r="X35" s="269"/>
      <c r="Y35" s="269"/>
    </row>
    <row r="36" spans="1:25" ht="33.75" customHeight="1" x14ac:dyDescent="0.25">
      <c r="V36" s="264" t="s">
        <v>102</v>
      </c>
      <c r="W36" s="271"/>
      <c r="X36" s="269"/>
      <c r="Y36" s="269"/>
    </row>
    <row r="37" spans="1:25" ht="33.75" customHeight="1" x14ac:dyDescent="0.25">
      <c r="V37" s="264" t="s">
        <v>103</v>
      </c>
      <c r="W37" s="271"/>
      <c r="X37" s="269"/>
      <c r="Y37" s="269"/>
    </row>
    <row r="38" spans="1:25" ht="33.75" customHeight="1" x14ac:dyDescent="0.25">
      <c r="V38" s="264" t="s">
        <v>104</v>
      </c>
      <c r="W38" s="271"/>
      <c r="X38" s="269"/>
      <c r="Y38" s="269"/>
    </row>
    <row r="39" spans="1:25" ht="33.75" customHeight="1" x14ac:dyDescent="0.25">
      <c r="V39" s="264" t="s">
        <v>513</v>
      </c>
      <c r="W39" s="271"/>
      <c r="X39" s="269"/>
      <c r="Y39" s="269"/>
    </row>
    <row r="40" spans="1:25" ht="33.75" customHeight="1" x14ac:dyDescent="0.25">
      <c r="V40" s="264" t="s">
        <v>105</v>
      </c>
      <c r="W40" s="271"/>
      <c r="X40" s="269"/>
      <c r="Y40" s="269"/>
    </row>
    <row r="41" spans="1:25" ht="33.75" customHeight="1" x14ac:dyDescent="0.25">
      <c r="V41" s="264" t="s">
        <v>514</v>
      </c>
      <c r="W41" s="271"/>
      <c r="X41" s="269"/>
      <c r="Y41" s="269"/>
    </row>
    <row r="42" spans="1:25" ht="33.75" customHeight="1" x14ac:dyDescent="0.25">
      <c r="V42" s="264" t="s">
        <v>106</v>
      </c>
      <c r="W42" s="271"/>
      <c r="X42" s="269"/>
      <c r="Y42" s="269"/>
    </row>
    <row r="43" spans="1:25" ht="33.75" customHeight="1" x14ac:dyDescent="0.25">
      <c r="V43" s="264" t="s">
        <v>107</v>
      </c>
      <c r="W43" s="271"/>
      <c r="X43" s="269"/>
      <c r="Y43" s="269"/>
    </row>
    <row r="44" spans="1:25" ht="33.75" customHeight="1" x14ac:dyDescent="0.25">
      <c r="V44" s="264" t="s">
        <v>108</v>
      </c>
      <c r="W44" s="271"/>
      <c r="X44" s="269"/>
      <c r="Y44" s="269"/>
    </row>
    <row r="45" spans="1:25" ht="33.75" customHeight="1" x14ac:dyDescent="0.25">
      <c r="V45" s="264" t="s">
        <v>109</v>
      </c>
      <c r="W45" s="271"/>
      <c r="X45" s="269"/>
      <c r="Y45" s="269"/>
    </row>
    <row r="46" spans="1:25" ht="33.75" customHeight="1" x14ac:dyDescent="0.25">
      <c r="V46" s="264" t="s">
        <v>110</v>
      </c>
      <c r="W46" s="271"/>
      <c r="X46" s="269"/>
      <c r="Y46" s="269"/>
    </row>
    <row r="47" spans="1:25" ht="33.75" customHeight="1" x14ac:dyDescent="0.25">
      <c r="V47" s="264" t="s">
        <v>111</v>
      </c>
      <c r="W47" s="271"/>
      <c r="X47" s="269"/>
      <c r="Y47" s="299"/>
    </row>
    <row r="48" spans="1:25" ht="33.75" customHeight="1" x14ac:dyDescent="0.25">
      <c r="V48" s="264" t="s">
        <v>112</v>
      </c>
      <c r="W48" s="271"/>
      <c r="X48" s="269"/>
      <c r="Y48" s="300"/>
    </row>
    <row r="49" spans="22:25" ht="33.75" customHeight="1" x14ac:dyDescent="0.25">
      <c r="V49" s="264" t="s">
        <v>113</v>
      </c>
      <c r="W49" s="271"/>
      <c r="X49" s="269"/>
      <c r="Y49" s="301"/>
    </row>
    <row r="50" spans="22:25" ht="33.75" customHeight="1" x14ac:dyDescent="0.25">
      <c r="V50" s="264" t="s">
        <v>114</v>
      </c>
      <c r="W50" s="271"/>
      <c r="X50" s="269"/>
      <c r="Y50" s="269"/>
    </row>
    <row r="51" spans="22:25" ht="33.75" customHeight="1" x14ac:dyDescent="0.25">
      <c r="V51" s="264" t="s">
        <v>115</v>
      </c>
      <c r="W51" s="271"/>
      <c r="X51" s="269"/>
      <c r="Y51" s="269"/>
    </row>
    <row r="52" spans="22:25" ht="33.75" customHeight="1" x14ac:dyDescent="0.25">
      <c r="V52" s="264" t="s">
        <v>116</v>
      </c>
      <c r="W52" s="271"/>
      <c r="X52" s="269"/>
      <c r="Y52" s="269"/>
    </row>
    <row r="53" spans="22:25" ht="33.75" customHeight="1" x14ac:dyDescent="0.25">
      <c r="V53" s="264" t="s">
        <v>117</v>
      </c>
      <c r="W53" s="271"/>
      <c r="X53" s="269"/>
      <c r="Y53" s="269"/>
    </row>
    <row r="54" spans="22:25" ht="33.75" customHeight="1" x14ac:dyDescent="0.25">
      <c r="V54" s="264" t="s">
        <v>118</v>
      </c>
      <c r="W54" s="271"/>
      <c r="X54" s="269"/>
      <c r="Y54" s="269"/>
    </row>
    <row r="55" spans="22:25" ht="33.75" customHeight="1" x14ac:dyDescent="0.25">
      <c r="V55" s="264" t="s">
        <v>119</v>
      </c>
      <c r="W55" s="271"/>
      <c r="X55" s="269"/>
      <c r="Y55" s="269"/>
    </row>
    <row r="56" spans="22:25" ht="33.75" customHeight="1" x14ac:dyDescent="0.25">
      <c r="V56" s="264" t="s">
        <v>120</v>
      </c>
      <c r="W56" s="271"/>
      <c r="X56" s="269"/>
      <c r="Y56" s="269"/>
    </row>
    <row r="57" spans="22:25" ht="33.75" customHeight="1" x14ac:dyDescent="0.25">
      <c r="V57" s="264" t="s">
        <v>515</v>
      </c>
      <c r="W57" s="271"/>
      <c r="X57" s="269"/>
      <c r="Y57" s="269"/>
    </row>
    <row r="58" spans="22:25" ht="33.75" customHeight="1" x14ac:dyDescent="0.25">
      <c r="V58" s="264" t="s">
        <v>121</v>
      </c>
      <c r="W58" s="271"/>
      <c r="X58" s="269"/>
      <c r="Y58" s="269"/>
    </row>
    <row r="59" spans="22:25" ht="33.75" customHeight="1" x14ac:dyDescent="0.25">
      <c r="V59" s="264" t="s">
        <v>122</v>
      </c>
      <c r="W59" s="271"/>
      <c r="X59" s="269"/>
      <c r="Y59" s="269"/>
    </row>
    <row r="60" spans="22:25" ht="33.75" customHeight="1" x14ac:dyDescent="0.25">
      <c r="V60" s="264" t="s">
        <v>123</v>
      </c>
      <c r="W60" s="271"/>
      <c r="X60" s="269"/>
      <c r="Y60" s="269"/>
    </row>
    <row r="61" spans="22:25" ht="33.75" customHeight="1" x14ac:dyDescent="0.25">
      <c r="W61" s="271"/>
      <c r="X61" s="269"/>
      <c r="Y61" s="269"/>
    </row>
    <row r="62" spans="22:25" ht="33.75" customHeight="1" x14ac:dyDescent="0.2"/>
  </sheetData>
  <sheetProtection sheet="1" selectLockedCells="1"/>
  <dataConsolidate/>
  <mergeCells count="104">
    <mergeCell ref="A33:C33"/>
    <mergeCell ref="E33:F33"/>
    <mergeCell ref="G33:I33"/>
    <mergeCell ref="J33:S33"/>
    <mergeCell ref="A34:C34"/>
    <mergeCell ref="D34:E34"/>
    <mergeCell ref="F34:I34"/>
    <mergeCell ref="K34:L34"/>
    <mergeCell ref="M34:R34"/>
    <mergeCell ref="C25:E25"/>
    <mergeCell ref="F25:H25"/>
    <mergeCell ref="J25:K25"/>
    <mergeCell ref="L25:M25"/>
    <mergeCell ref="O25:P25"/>
    <mergeCell ref="A32:C32"/>
    <mergeCell ref="D32:J32"/>
    <mergeCell ref="K32:L32"/>
    <mergeCell ref="M32:S32"/>
    <mergeCell ref="C27:E27"/>
    <mergeCell ref="F27:H27"/>
    <mergeCell ref="J27:K27"/>
    <mergeCell ref="L27:M27"/>
    <mergeCell ref="O27:P27"/>
    <mergeCell ref="Q27:R27"/>
    <mergeCell ref="A25:A27"/>
    <mergeCell ref="Q25:R25"/>
    <mergeCell ref="C26:E26"/>
    <mergeCell ref="F26:H26"/>
    <mergeCell ref="J26:K26"/>
    <mergeCell ref="L26:M26"/>
    <mergeCell ref="O26:P26"/>
    <mergeCell ref="Q26:R26"/>
    <mergeCell ref="A30:S31"/>
    <mergeCell ref="A20:B22"/>
    <mergeCell ref="C20:J22"/>
    <mergeCell ref="K20:K21"/>
    <mergeCell ref="M20:S20"/>
    <mergeCell ref="M21:S21"/>
    <mergeCell ref="K22:L24"/>
    <mergeCell ref="N22:P22"/>
    <mergeCell ref="Q22:R22"/>
    <mergeCell ref="A23:B24"/>
    <mergeCell ref="C23:J24"/>
    <mergeCell ref="N23:P23"/>
    <mergeCell ref="Q23:R23"/>
    <mergeCell ref="N24:P24"/>
    <mergeCell ref="Q24:R24"/>
    <mergeCell ref="M18:O18"/>
    <mergeCell ref="P18:R18"/>
    <mergeCell ref="A19:B19"/>
    <mergeCell ref="C19:F19"/>
    <mergeCell ref="G19:J19"/>
    <mergeCell ref="K19:L19"/>
    <mergeCell ref="M19:N19"/>
    <mergeCell ref="P19:Q19"/>
    <mergeCell ref="E16:S16"/>
    <mergeCell ref="A17:B18"/>
    <mergeCell ref="C17:D17"/>
    <mergeCell ref="E17:F17"/>
    <mergeCell ref="G17:J17"/>
    <mergeCell ref="K17:L18"/>
    <mergeCell ref="M17:R17"/>
    <mergeCell ref="C18:D18"/>
    <mergeCell ref="E18:F18"/>
    <mergeCell ref="G18:J18"/>
    <mergeCell ref="C12:J12"/>
    <mergeCell ref="K12:S12"/>
    <mergeCell ref="A9:B9"/>
    <mergeCell ref="D9:F9"/>
    <mergeCell ref="G9:S9"/>
    <mergeCell ref="A10:B10"/>
    <mergeCell ref="C10:J10"/>
    <mergeCell ref="K10:S10"/>
    <mergeCell ref="A13:B15"/>
    <mergeCell ref="C13:D13"/>
    <mergeCell ref="E13:J13"/>
    <mergeCell ref="K13:L14"/>
    <mergeCell ref="M13:S14"/>
    <mergeCell ref="C14:D14"/>
    <mergeCell ref="E14:J14"/>
    <mergeCell ref="C15:D15"/>
    <mergeCell ref="E15:S15"/>
    <mergeCell ref="A11:B11"/>
    <mergeCell ref="D11:F11"/>
    <mergeCell ref="G11:S11"/>
    <mergeCell ref="A12:B12"/>
    <mergeCell ref="A1:S2"/>
    <mergeCell ref="L6:S6"/>
    <mergeCell ref="A7:B7"/>
    <mergeCell ref="D7:F7"/>
    <mergeCell ref="G7:S7"/>
    <mergeCell ref="A8:B8"/>
    <mergeCell ref="C8:J8"/>
    <mergeCell ref="K8:L8"/>
    <mergeCell ref="M8:S8"/>
    <mergeCell ref="A4:B4"/>
    <mergeCell ref="C4:I4"/>
    <mergeCell ref="J4:J6"/>
    <mergeCell ref="L4:S4"/>
    <mergeCell ref="A5:B5"/>
    <mergeCell ref="C5:I5"/>
    <mergeCell ref="L5:S5"/>
    <mergeCell ref="A6:B6"/>
    <mergeCell ref="C6:I6"/>
  </mergeCells>
  <phoneticPr fontId="1"/>
  <dataValidations xWindow="276" yWindow="766" count="18">
    <dataValidation type="list" allowBlank="1" showInputMessage="1" showErrorMessage="1" prompt="令和４年７月１日時点の組織形態を選択してください。" sqref="C6:I6">
      <formula1>"法人,個人事業者"</formula1>
    </dataValidation>
    <dataValidation allowBlank="1" showErrorMessage="1" promptTitle="主要取引先を上位３位記入してください" prompt="　" sqref="C25:E25"/>
    <dataValidation type="list" allowBlank="1" showInputMessage="1" showErrorMessage="1" promptTitle="都県を選択してください" prompt="首都圏（関東地方１都６県＋山梨県）であれば申請可能です。" sqref="G33:I33">
      <formula1>"選択してください,東京都,神奈川県,千葉県,埼玉県,茨城県,栃木県,群馬県,山梨県"</formula1>
    </dataValidation>
    <dataValidation allowBlank="1" showInputMessage="1" showErrorMessage="1" prompt="本助成事業を実施し、公社が検査時に購入品や成果物、経理関係書類を確認できる場所を記入してください。_x000a_原則東京都内の自社の事業所等（他社は不可）に限ります。" sqref="D32:J32"/>
    <dataValidation imeMode="fullKatakana" allowBlank="1" showInputMessage="1" showErrorMessage="1" sqref="C4:I4 L4:S4 E13:J13"/>
    <dataValidation imeMode="halfAlpha" allowBlank="1" showInputMessage="1" showErrorMessage="1" sqref="E16"/>
    <dataValidation allowBlank="1" showInputMessage="1" showErrorMessage="1" prompt="区市町村以下を記入してください。" sqref="J33:S33"/>
    <dataValidation allowBlank="1" showErrorMessage="1" sqref="G11:S11"/>
    <dataValidation type="custom" imeMode="halfAlpha" allowBlank="1" showInputMessage="1" showErrorMessage="1" sqref="F27:H27 L27:M27 Q27:R27">
      <formula1>LENB(F27)=LEN(F27)</formula1>
    </dataValidation>
    <dataValidation imeMode="hiragana" allowBlank="1" showInputMessage="1" showErrorMessage="1" prompt="本店所在地と同じ場合は「同上」と記入してください。" sqref="G9:S9"/>
    <dataValidation imeMode="hiragana" allowBlank="1" showInputMessage="1" showErrorMessage="1" prompt="和暦で年月日を記入してください。" sqref="G17:J18"/>
    <dataValidation allowBlank="1" showInputMessage="1" showErrorMessage="1" prompt="個人事業者は「屋号」ではなく「代表者名」を記入してください。" sqref="C5:I5"/>
    <dataValidation imeMode="disabled" allowBlank="1" showInputMessage="1" showErrorMessage="1" sqref="D7:F7 C8:J8 M8:S8 D9:F9 C10:J10 M32:S32 D11:F11 E15:S15 M17:R17 P18:R18 C19:F19 E33:F33 R19 C12:J12 L25:M26 Q22:R26 F26:H26"/>
    <dataValidation imeMode="disabled" allowBlank="1" showInputMessage="1" showErrorMessage="1" prompt="従業員は、派遣社員やアルバイトを含めた全ての従業員を指します。" sqref="M19:N19"/>
    <dataValidation type="list" allowBlank="1" showInputMessage="1" showErrorMessage="1" prompt="募集要項P.19「日本標準産業分類表」を参照してください。_x000a_大分類から先に選択してください。" sqref="M20:S20">
      <formula1>$V$1:$Y$1</formula1>
    </dataValidation>
    <dataValidation type="list" allowBlank="1" showInputMessage="1" showErrorMessage="1" prompt="大分類から先に選択してください。" sqref="M21:S21">
      <formula1>INDIRECT($M$20)</formula1>
    </dataValidation>
    <dataValidation imeMode="disabled" allowBlank="1" showInputMessage="1" showErrorMessage="1" prompt="直近の決算書記載の売上高を記入してください。_x000a_売上未計上の場合は記入不要です。" sqref="F25:H25"/>
    <dataValidation allowBlank="1" showInputMessage="1" showErrorMessage="1" prompt="「履歴事項全部証明書（登記簿謄本）」上の所在地を記入してください。_x000a_都道府県から記入してください。_x000a_例）東京都千代田区神田練塀町３－３大東ビル４階" sqref="G7:S7"/>
  </dataValidations>
  <pageMargins left="0.59055118110236227" right="0.19685039370078741" top="0.39370078740157483" bottom="0.39370078740157483" header="0.31496062992125984" footer="0.19685039370078741"/>
  <pageSetup paperSize="9" scale="82" orientation="portrait" r:id="rId1"/>
  <headerFooter>
    <oddFooter>&amp;C&amp;12&amp;A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F57"/>
  <sheetViews>
    <sheetView showGridLines="0" view="pageBreakPreview" topLeftCell="A22" zoomScale="91" zoomScaleNormal="100" zoomScaleSheetLayoutView="91" workbookViewId="0">
      <selection activeCell="E30" sqref="E30:F30"/>
    </sheetView>
  </sheetViews>
  <sheetFormatPr defaultColWidth="9" defaultRowHeight="12" x14ac:dyDescent="0.2"/>
  <cols>
    <col min="1" max="1" width="5.36328125" style="141" customWidth="1"/>
    <col min="2" max="2" width="16.26953125" style="141" customWidth="1"/>
    <col min="3" max="3" width="23.6328125" style="141" customWidth="1"/>
    <col min="4" max="4" width="24.6328125" style="141" customWidth="1"/>
    <col min="5" max="5" width="12.453125" style="141" customWidth="1"/>
    <col min="6" max="6" width="14.90625" style="141" customWidth="1"/>
    <col min="7" max="7" width="6.08984375" style="141" customWidth="1"/>
    <col min="8" max="8" width="3.08984375" style="141" customWidth="1"/>
    <col min="9" max="9" width="9" style="141" customWidth="1"/>
    <col min="10" max="11" width="9" style="141"/>
    <col min="12" max="12" width="11.26953125" style="141" customWidth="1"/>
    <col min="13" max="13" width="9.453125" style="141" customWidth="1"/>
    <col min="14" max="14" width="6.26953125" style="141" customWidth="1"/>
    <col min="15" max="16384" width="9" style="141"/>
  </cols>
  <sheetData>
    <row r="1" spans="1:6" ht="15" customHeight="1" x14ac:dyDescent="0.2">
      <c r="A1" s="302" t="s">
        <v>260</v>
      </c>
      <c r="B1" s="303"/>
      <c r="C1" s="303"/>
      <c r="D1" s="303"/>
      <c r="E1" s="303"/>
      <c r="F1" s="303"/>
    </row>
    <row r="2" spans="1:6" ht="15" customHeight="1" x14ac:dyDescent="0.2">
      <c r="A2" s="304" t="s">
        <v>262</v>
      </c>
      <c r="B2" s="303"/>
      <c r="C2" s="303"/>
      <c r="D2" s="303"/>
      <c r="E2" s="303"/>
      <c r="F2" s="303"/>
    </row>
    <row r="3" spans="1:6" ht="30" customHeight="1" x14ac:dyDescent="0.2">
      <c r="A3" s="878" t="s">
        <v>516</v>
      </c>
      <c r="B3" s="878"/>
      <c r="C3" s="878"/>
      <c r="D3" s="878"/>
      <c r="E3" s="878"/>
      <c r="F3" s="878"/>
    </row>
    <row r="4" spans="1:6" ht="30" customHeight="1" x14ac:dyDescent="0.2">
      <c r="A4" s="305" t="s">
        <v>292</v>
      </c>
      <c r="B4" s="306" t="s">
        <v>157</v>
      </c>
      <c r="C4" s="306" t="s">
        <v>158</v>
      </c>
      <c r="D4" s="306" t="s">
        <v>159</v>
      </c>
      <c r="E4" s="306" t="s">
        <v>62</v>
      </c>
      <c r="F4" s="305" t="s">
        <v>267</v>
      </c>
    </row>
    <row r="5" spans="1:6" ht="30" customHeight="1" x14ac:dyDescent="0.2">
      <c r="A5" s="307"/>
      <c r="B5" s="308"/>
      <c r="C5" s="308"/>
      <c r="D5" s="308"/>
      <c r="E5" s="309"/>
      <c r="F5" s="310" t="s">
        <v>187</v>
      </c>
    </row>
    <row r="6" spans="1:6" ht="30" customHeight="1" x14ac:dyDescent="0.2">
      <c r="A6" s="307"/>
      <c r="B6" s="308"/>
      <c r="C6" s="308"/>
      <c r="D6" s="308"/>
      <c r="E6" s="309"/>
      <c r="F6" s="310"/>
    </row>
    <row r="7" spans="1:6" ht="30" customHeight="1" x14ac:dyDescent="0.2">
      <c r="A7" s="307"/>
      <c r="B7" s="308"/>
      <c r="C7" s="308"/>
      <c r="D7" s="308"/>
      <c r="E7" s="309"/>
      <c r="F7" s="310"/>
    </row>
    <row r="8" spans="1:6" ht="30" customHeight="1" x14ac:dyDescent="0.2">
      <c r="A8" s="307"/>
      <c r="B8" s="308"/>
      <c r="C8" s="308"/>
      <c r="D8" s="308"/>
      <c r="E8" s="309"/>
      <c r="F8" s="310"/>
    </row>
    <row r="9" spans="1:6" ht="30" customHeight="1" x14ac:dyDescent="0.2">
      <c r="A9" s="307"/>
      <c r="B9" s="308"/>
      <c r="C9" s="308"/>
      <c r="D9" s="308"/>
      <c r="E9" s="309"/>
      <c r="F9" s="310"/>
    </row>
    <row r="10" spans="1:6" ht="30" customHeight="1" x14ac:dyDescent="0.2">
      <c r="A10" s="311" t="s">
        <v>263</v>
      </c>
      <c r="B10" s="302"/>
      <c r="C10" s="302"/>
      <c r="D10" s="302"/>
      <c r="E10" s="302"/>
      <c r="F10" s="302"/>
    </row>
    <row r="11" spans="1:6" ht="30" customHeight="1" x14ac:dyDescent="0.2">
      <c r="A11" s="878" t="s">
        <v>517</v>
      </c>
      <c r="B11" s="879"/>
      <c r="C11" s="879"/>
      <c r="D11" s="879"/>
      <c r="E11" s="879"/>
      <c r="F11" s="879"/>
    </row>
    <row r="12" spans="1:6" ht="30" customHeight="1" x14ac:dyDescent="0.2">
      <c r="A12" s="305" t="s">
        <v>292</v>
      </c>
      <c r="B12" s="306" t="s">
        <v>157</v>
      </c>
      <c r="C12" s="306" t="s">
        <v>158</v>
      </c>
      <c r="D12" s="306" t="s">
        <v>159</v>
      </c>
      <c r="E12" s="306" t="s">
        <v>62</v>
      </c>
      <c r="F12" s="305" t="s">
        <v>267</v>
      </c>
    </row>
    <row r="13" spans="1:6" ht="30" customHeight="1" x14ac:dyDescent="0.2">
      <c r="A13" s="307"/>
      <c r="B13" s="308"/>
      <c r="C13" s="308"/>
      <c r="D13" s="308"/>
      <c r="E13" s="309"/>
      <c r="F13" s="310" t="s">
        <v>187</v>
      </c>
    </row>
    <row r="14" spans="1:6" ht="30" customHeight="1" x14ac:dyDescent="0.2">
      <c r="A14" s="307"/>
      <c r="B14" s="308"/>
      <c r="C14" s="308"/>
      <c r="D14" s="308"/>
      <c r="E14" s="309"/>
      <c r="F14" s="310"/>
    </row>
    <row r="15" spans="1:6" ht="30" customHeight="1" x14ac:dyDescent="0.2">
      <c r="A15" s="307"/>
      <c r="B15" s="308"/>
      <c r="C15" s="308"/>
      <c r="D15" s="308"/>
      <c r="E15" s="309"/>
      <c r="F15" s="310"/>
    </row>
    <row r="16" spans="1:6" ht="30" customHeight="1" x14ac:dyDescent="0.2">
      <c r="A16" s="307"/>
      <c r="B16" s="308"/>
      <c r="C16" s="308"/>
      <c r="D16" s="308"/>
      <c r="E16" s="309"/>
      <c r="F16" s="310"/>
    </row>
    <row r="17" spans="1:6" ht="30" customHeight="1" x14ac:dyDescent="0.2">
      <c r="A17" s="307"/>
      <c r="B17" s="308"/>
      <c r="C17" s="308"/>
      <c r="D17" s="308"/>
      <c r="E17" s="309"/>
      <c r="F17" s="310"/>
    </row>
    <row r="18" spans="1:6" ht="15" customHeight="1" x14ac:dyDescent="0.2">
      <c r="A18" s="312"/>
      <c r="B18" s="312"/>
      <c r="C18" s="312"/>
      <c r="D18" s="312"/>
      <c r="E18" s="312"/>
      <c r="F18" s="312"/>
    </row>
    <row r="19" spans="1:6" ht="15" customHeight="1" x14ac:dyDescent="0.2">
      <c r="A19" s="302" t="s">
        <v>261</v>
      </c>
      <c r="B19" s="303"/>
      <c r="C19" s="303"/>
      <c r="D19" s="303"/>
      <c r="E19" s="303"/>
      <c r="F19" s="303"/>
    </row>
    <row r="20" spans="1:6" ht="30" customHeight="1" x14ac:dyDescent="0.2">
      <c r="A20" s="880" t="s">
        <v>518</v>
      </c>
      <c r="B20" s="880"/>
      <c r="C20" s="880"/>
      <c r="D20" s="880"/>
      <c r="E20" s="880"/>
      <c r="F20" s="880"/>
    </row>
    <row r="21" spans="1:6" ht="30" customHeight="1" x14ac:dyDescent="0.2">
      <c r="A21" s="313" t="s">
        <v>293</v>
      </c>
      <c r="B21" s="881" t="s">
        <v>69</v>
      </c>
      <c r="C21" s="882"/>
      <c r="D21" s="882"/>
      <c r="E21" s="883"/>
      <c r="F21" s="314" t="s">
        <v>169</v>
      </c>
    </row>
    <row r="22" spans="1:6" ht="30" customHeight="1" x14ac:dyDescent="0.2">
      <c r="A22" s="307"/>
      <c r="B22" s="874"/>
      <c r="C22" s="884"/>
      <c r="D22" s="884"/>
      <c r="E22" s="875"/>
      <c r="F22" s="315"/>
    </row>
    <row r="23" spans="1:6" ht="30" customHeight="1" x14ac:dyDescent="0.2">
      <c r="A23" s="307"/>
      <c r="B23" s="874"/>
      <c r="C23" s="884"/>
      <c r="D23" s="884"/>
      <c r="E23" s="875"/>
      <c r="F23" s="315"/>
    </row>
    <row r="24" spans="1:6" ht="30" customHeight="1" x14ac:dyDescent="0.2">
      <c r="A24" s="307"/>
      <c r="B24" s="874"/>
      <c r="C24" s="884"/>
      <c r="D24" s="884"/>
      <c r="E24" s="875"/>
      <c r="F24" s="315"/>
    </row>
    <row r="25" spans="1:6" ht="30" customHeight="1" x14ac:dyDescent="0.2">
      <c r="A25" s="307"/>
      <c r="B25" s="874"/>
      <c r="C25" s="884"/>
      <c r="D25" s="884"/>
      <c r="E25" s="875"/>
      <c r="F25" s="315"/>
    </row>
    <row r="26" spans="1:6" ht="15" customHeight="1" x14ac:dyDescent="0.2">
      <c r="A26" s="316"/>
      <c r="B26" s="316"/>
      <c r="C26" s="316"/>
      <c r="D26" s="316"/>
      <c r="E26" s="316"/>
      <c r="F26" s="316"/>
    </row>
    <row r="27" spans="1:6" ht="15" customHeight="1" x14ac:dyDescent="0.2">
      <c r="A27" s="317" t="s">
        <v>264</v>
      </c>
      <c r="B27" s="318"/>
      <c r="C27" s="318"/>
      <c r="D27" s="318"/>
      <c r="E27" s="318"/>
      <c r="F27" s="318"/>
    </row>
    <row r="28" spans="1:6" ht="15" customHeight="1" x14ac:dyDescent="0.2">
      <c r="A28" s="885" t="s">
        <v>519</v>
      </c>
      <c r="B28" s="885"/>
      <c r="C28" s="885"/>
      <c r="D28" s="885"/>
      <c r="E28" s="885"/>
      <c r="F28" s="885"/>
    </row>
    <row r="29" spans="1:6" ht="30" customHeight="1" x14ac:dyDescent="0.2">
      <c r="A29" s="319" t="s">
        <v>293</v>
      </c>
      <c r="B29" s="314" t="s">
        <v>179</v>
      </c>
      <c r="C29" s="881" t="s">
        <v>180</v>
      </c>
      <c r="D29" s="883"/>
      <c r="E29" s="876" t="s">
        <v>160</v>
      </c>
      <c r="F29" s="876"/>
    </row>
    <row r="30" spans="1:6" ht="30" customHeight="1" x14ac:dyDescent="0.2">
      <c r="A30" s="307"/>
      <c r="B30" s="320"/>
      <c r="C30" s="877"/>
      <c r="D30" s="875"/>
      <c r="E30" s="877"/>
      <c r="F30" s="875"/>
    </row>
    <row r="31" spans="1:6" ht="30" customHeight="1" x14ac:dyDescent="0.2">
      <c r="A31" s="307"/>
      <c r="B31" s="320"/>
      <c r="C31" s="874"/>
      <c r="D31" s="875"/>
      <c r="E31" s="874"/>
      <c r="F31" s="875"/>
    </row>
    <row r="32" spans="1:6" ht="30" customHeight="1" x14ac:dyDescent="0.2">
      <c r="A32" s="307"/>
      <c r="B32" s="320"/>
      <c r="C32" s="874"/>
      <c r="D32" s="875"/>
      <c r="E32" s="874"/>
      <c r="F32" s="875"/>
    </row>
    <row r="33" ht="12" customHeight="1" x14ac:dyDescent="0.2"/>
    <row r="34" ht="12" customHeight="1" x14ac:dyDescent="0.2"/>
    <row r="35" ht="12" customHeight="1" x14ac:dyDescent="0.2"/>
    <row r="36" ht="12" customHeight="1" x14ac:dyDescent="0.2"/>
    <row r="37" ht="12" customHeight="1" x14ac:dyDescent="0.2"/>
    <row r="38" ht="12" customHeight="1" x14ac:dyDescent="0.2"/>
    <row r="39" ht="12" customHeight="1" x14ac:dyDescent="0.2"/>
    <row r="40" ht="12" customHeight="1" x14ac:dyDescent="0.2"/>
    <row r="41" ht="12" customHeight="1" x14ac:dyDescent="0.2"/>
    <row r="42" ht="12" customHeight="1" x14ac:dyDescent="0.2"/>
    <row r="48" ht="12" customHeight="1" x14ac:dyDescent="0.2"/>
    <row r="49" ht="12" customHeight="1" x14ac:dyDescent="0.2"/>
    <row r="50" ht="12" customHeight="1" x14ac:dyDescent="0.2"/>
    <row r="51" ht="12" customHeight="1" x14ac:dyDescent="0.2"/>
    <row r="52" ht="12" customHeight="1" x14ac:dyDescent="0.2"/>
    <row r="53" ht="12" customHeight="1" x14ac:dyDescent="0.2"/>
    <row r="54" ht="12" customHeight="1" x14ac:dyDescent="0.2"/>
    <row r="55" ht="12" customHeight="1" x14ac:dyDescent="0.2"/>
    <row r="56" ht="12" customHeight="1" x14ac:dyDescent="0.2"/>
    <row r="57" ht="12" customHeight="1" x14ac:dyDescent="0.2"/>
  </sheetData>
  <sheetProtection sheet="1" formatCells="0" formatRows="0" insertRows="0" deleteRows="0" selectLockedCells="1"/>
  <mergeCells count="17">
    <mergeCell ref="B23:E23"/>
    <mergeCell ref="B24:E24"/>
    <mergeCell ref="B25:E25"/>
    <mergeCell ref="A28:F28"/>
    <mergeCell ref="C29:D29"/>
    <mergeCell ref="A3:F3"/>
    <mergeCell ref="A11:F11"/>
    <mergeCell ref="A20:F20"/>
    <mergeCell ref="B21:E21"/>
    <mergeCell ref="B22:E22"/>
    <mergeCell ref="C31:D31"/>
    <mergeCell ref="E31:F31"/>
    <mergeCell ref="C32:D32"/>
    <mergeCell ref="E32:F32"/>
    <mergeCell ref="E29:F29"/>
    <mergeCell ref="C30:D30"/>
    <mergeCell ref="E30:F30"/>
  </mergeCells>
  <phoneticPr fontId="1"/>
  <dataValidations count="6">
    <dataValidation type="list" allowBlank="1" showInputMessage="1" showErrorMessage="1" prompt="本助成事業の申請テーマとの関連の有無を選択してください。" sqref="F13 F5">
      <formula1>"選択してください,有,無"</formula1>
    </dataValidation>
    <dataValidation type="list" allowBlank="1" showInputMessage="1" showErrorMessage="1" prompt="現在の利用状況を選択してください。" sqref="F22:F25">
      <formula1>"選択してください,利用中,利用終了"</formula1>
    </dataValidation>
    <dataValidation type="custom" imeMode="halfAlpha" allowBlank="1" showInputMessage="1" showErrorMessage="1" sqref="E13:E17 E5:E9">
      <formula1>LENB(E5)=LEN(E5)</formula1>
    </dataValidation>
    <dataValidation type="list" allowBlank="1" showInputMessage="1" showErrorMessage="1" prompt="本助成事業の申請テーマとの関連の有無を選択してください。" sqref="F6:F9 F14:F17">
      <formula1>"有,無"</formula1>
    </dataValidation>
    <dataValidation type="list" allowBlank="1" showInputMessage="1" showErrorMessage="1" sqref="A30:A32 A13:A17 A5:A9">
      <formula1>"R4,R3,R2,R1,H30,H29"</formula1>
    </dataValidation>
    <dataValidation type="list" allowBlank="1" showInputMessage="1" showErrorMessage="1" sqref="A22:A25">
      <formula1>"R4,R3,R2,R1"</formula1>
    </dataValidation>
  </dataValidations>
  <pageMargins left="0.59055118110236227" right="0.19685039370078741" top="0.39370078740157483" bottom="0.39370078740157483" header="0.19685039370078741" footer="0.19685039370078741"/>
  <pageSetup paperSize="9" scale="97" orientation="portrait" r:id="rId1"/>
  <headerFooter>
    <oddFooter>&amp;C&amp;10&amp;A</oddFooter>
  </headerFooter>
  <drawing r:id="rId2"/>
  <tableParts count="2">
    <tablePart r:id="rId3"/>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X27"/>
  <sheetViews>
    <sheetView showGridLines="0" view="pageBreakPreview" zoomScale="106" zoomScaleNormal="100" zoomScaleSheetLayoutView="106" workbookViewId="0">
      <selection activeCell="F26" sqref="F26:G26"/>
    </sheetView>
  </sheetViews>
  <sheetFormatPr defaultColWidth="9" defaultRowHeight="15" customHeight="1" x14ac:dyDescent="0.2"/>
  <cols>
    <col min="1" max="1" width="4.08984375" style="323" customWidth="1"/>
    <col min="2" max="2" width="35.6328125" style="323" customWidth="1"/>
    <col min="3" max="4" width="7.36328125" style="323" customWidth="1"/>
    <col min="5" max="5" width="18.453125" style="323" customWidth="1"/>
    <col min="6" max="6" width="12.453125" style="323" customWidth="1"/>
    <col min="7" max="7" width="11.6328125" style="323" bestFit="1" customWidth="1"/>
    <col min="8" max="11" width="9" style="323"/>
    <col min="12" max="12" width="11.26953125" style="323" customWidth="1"/>
    <col min="13" max="13" width="9.453125" style="323" customWidth="1"/>
    <col min="14" max="14" width="6.26953125" style="323" customWidth="1"/>
    <col min="15" max="16384" width="9" style="323"/>
  </cols>
  <sheetData>
    <row r="1" spans="1:24" ht="15" customHeight="1" x14ac:dyDescent="0.2">
      <c r="A1" s="321" t="s">
        <v>265</v>
      </c>
      <c r="B1" s="321"/>
      <c r="C1" s="322"/>
      <c r="D1" s="322"/>
      <c r="E1" s="322"/>
      <c r="F1" s="322"/>
      <c r="G1" s="322"/>
    </row>
    <row r="2" spans="1:24" ht="75" customHeight="1" x14ac:dyDescent="0.2">
      <c r="A2" s="887" t="s">
        <v>520</v>
      </c>
      <c r="B2" s="887"/>
      <c r="C2" s="887"/>
      <c r="D2" s="887"/>
      <c r="E2" s="887"/>
      <c r="F2" s="887"/>
      <c r="G2" s="887"/>
    </row>
    <row r="3" spans="1:24" s="640" customFormat="1" ht="15" customHeight="1" x14ac:dyDescent="0.2">
      <c r="A3" s="638"/>
      <c r="B3" s="639"/>
      <c r="C3" s="639"/>
      <c r="D3" s="639"/>
      <c r="E3" s="639"/>
      <c r="F3" s="639"/>
      <c r="G3" s="497" t="s">
        <v>720</v>
      </c>
    </row>
    <row r="4" spans="1:24" ht="30" customHeight="1" x14ac:dyDescent="0.2">
      <c r="A4" s="325" t="s">
        <v>186</v>
      </c>
      <c r="B4" s="326" t="s">
        <v>227</v>
      </c>
      <c r="C4" s="326" t="s">
        <v>204</v>
      </c>
      <c r="D4" s="326" t="s">
        <v>205</v>
      </c>
      <c r="E4" s="327" t="s">
        <v>352</v>
      </c>
      <c r="F4" s="326" t="s">
        <v>16</v>
      </c>
      <c r="G4" s="328" t="s">
        <v>228</v>
      </c>
      <c r="H4" s="329"/>
      <c r="I4" s="329"/>
      <c r="J4" s="329"/>
      <c r="K4" s="329"/>
      <c r="L4" s="329"/>
      <c r="M4" s="329"/>
      <c r="N4" s="329"/>
      <c r="O4" s="329"/>
      <c r="P4" s="329"/>
      <c r="Q4" s="329"/>
      <c r="R4" s="329"/>
      <c r="S4" s="329"/>
      <c r="T4" s="329"/>
      <c r="U4" s="329"/>
      <c r="V4" s="329"/>
      <c r="W4" s="329"/>
      <c r="X4" s="329"/>
    </row>
    <row r="5" spans="1:24" ht="30" customHeight="1" x14ac:dyDescent="0.2">
      <c r="A5" s="548">
        <f>ROW()-ROW(テーブル17[[#Headers],[No.]])</f>
        <v>1</v>
      </c>
      <c r="B5" s="330"/>
      <c r="C5" s="331"/>
      <c r="D5" s="331"/>
      <c r="E5" s="331"/>
      <c r="F5" s="332"/>
      <c r="G5" s="549" t="str">
        <f>IFERROR(テーブル17[[#This Row],[持ち株数]]/$F$17,"")</f>
        <v/>
      </c>
      <c r="H5" s="329"/>
      <c r="I5" s="329"/>
      <c r="J5" s="329"/>
      <c r="K5" s="329"/>
      <c r="L5" s="329"/>
      <c r="M5" s="329"/>
      <c r="N5" s="329"/>
      <c r="O5" s="329"/>
      <c r="P5" s="329"/>
      <c r="Q5" s="329"/>
      <c r="R5" s="329"/>
      <c r="S5" s="329"/>
      <c r="T5" s="329"/>
      <c r="U5" s="329"/>
      <c r="V5" s="329"/>
      <c r="W5" s="329"/>
      <c r="X5" s="329"/>
    </row>
    <row r="6" spans="1:24" ht="30" customHeight="1" x14ac:dyDescent="0.2">
      <c r="A6" s="548">
        <f>ROW()-ROW(テーブル17[[#Headers],[No.]])</f>
        <v>2</v>
      </c>
      <c r="B6" s="330"/>
      <c r="C6" s="331"/>
      <c r="D6" s="331"/>
      <c r="E6" s="331"/>
      <c r="F6" s="332"/>
      <c r="G6" s="549" t="str">
        <f>IFERROR(テーブル17[[#This Row],[持ち株数]]/$F$17,"")</f>
        <v/>
      </c>
      <c r="H6" s="329"/>
      <c r="I6" s="329"/>
      <c r="J6" s="329"/>
      <c r="K6" s="329"/>
      <c r="L6" s="329"/>
      <c r="M6" s="329"/>
      <c r="N6" s="329"/>
      <c r="O6" s="329"/>
      <c r="P6" s="329"/>
      <c r="Q6" s="329"/>
      <c r="R6" s="329"/>
      <c r="S6" s="329"/>
      <c r="T6" s="329"/>
      <c r="U6" s="329"/>
      <c r="V6" s="329"/>
      <c r="W6" s="329"/>
      <c r="X6" s="329"/>
    </row>
    <row r="7" spans="1:24" ht="30" customHeight="1" x14ac:dyDescent="0.2">
      <c r="A7" s="548">
        <f>ROW()-ROW(テーブル17[[#Headers],[No.]])</f>
        <v>3</v>
      </c>
      <c r="B7" s="330"/>
      <c r="C7" s="331"/>
      <c r="D7" s="331"/>
      <c r="E7" s="331"/>
      <c r="F7" s="332"/>
      <c r="G7" s="549" t="str">
        <f>IFERROR(テーブル17[[#This Row],[持ち株数]]/$F$17,"")</f>
        <v/>
      </c>
      <c r="I7" s="329"/>
      <c r="J7" s="329"/>
      <c r="K7" s="329"/>
      <c r="L7" s="329"/>
      <c r="M7" s="329"/>
      <c r="N7" s="329"/>
      <c r="O7" s="329"/>
      <c r="P7" s="329"/>
      <c r="Q7" s="329"/>
      <c r="R7" s="329"/>
      <c r="S7" s="329"/>
      <c r="T7" s="329"/>
      <c r="U7" s="329"/>
      <c r="V7" s="329"/>
      <c r="W7" s="329"/>
      <c r="X7" s="329"/>
    </row>
    <row r="8" spans="1:24" ht="30" customHeight="1" x14ac:dyDescent="0.2">
      <c r="A8" s="548">
        <f>ROW()-ROW(テーブル17[[#Headers],[No.]])</f>
        <v>4</v>
      </c>
      <c r="B8" s="330"/>
      <c r="C8" s="331"/>
      <c r="D8" s="331"/>
      <c r="E8" s="331"/>
      <c r="F8" s="332"/>
      <c r="G8" s="549" t="str">
        <f>IFERROR(テーブル17[[#This Row],[持ち株数]]/$F$17,"")</f>
        <v/>
      </c>
    </row>
    <row r="9" spans="1:24" ht="30" customHeight="1" x14ac:dyDescent="0.2">
      <c r="A9" s="548">
        <f>ROW()-ROW(テーブル17[[#Headers],[No.]])</f>
        <v>5</v>
      </c>
      <c r="B9" s="330"/>
      <c r="C9" s="331"/>
      <c r="D9" s="331"/>
      <c r="E9" s="331"/>
      <c r="F9" s="332"/>
      <c r="G9" s="549" t="str">
        <f>IFERROR(テーブル17[[#This Row],[持ち株数]]/$F$17,"")</f>
        <v/>
      </c>
    </row>
    <row r="10" spans="1:24" ht="30" customHeight="1" x14ac:dyDescent="0.2">
      <c r="A10" s="548">
        <f>ROW()-ROW(テーブル17[[#Headers],[No.]])</f>
        <v>6</v>
      </c>
      <c r="B10" s="330"/>
      <c r="C10" s="331"/>
      <c r="D10" s="331"/>
      <c r="E10" s="331"/>
      <c r="F10" s="332"/>
      <c r="G10" s="549" t="str">
        <f>IFERROR(テーブル17[[#This Row],[持ち株数]]/$F$17,"")</f>
        <v/>
      </c>
    </row>
    <row r="11" spans="1:24" ht="30" customHeight="1" x14ac:dyDescent="0.2">
      <c r="A11" s="548">
        <f>ROW()-ROW(テーブル17[[#Headers],[No.]])</f>
        <v>7</v>
      </c>
      <c r="B11" s="330"/>
      <c r="C11" s="331"/>
      <c r="D11" s="331"/>
      <c r="E11" s="331"/>
      <c r="F11" s="332"/>
      <c r="G11" s="549" t="str">
        <f>IFERROR(テーブル17[[#This Row],[持ち株数]]/$F$17,"")</f>
        <v/>
      </c>
    </row>
    <row r="12" spans="1:24" ht="30" customHeight="1" x14ac:dyDescent="0.2">
      <c r="A12" s="548">
        <f>ROW()-ROW(テーブル17[[#Headers],[No.]])</f>
        <v>8</v>
      </c>
      <c r="B12" s="330"/>
      <c r="C12" s="331"/>
      <c r="D12" s="331"/>
      <c r="E12" s="331"/>
      <c r="F12" s="332"/>
      <c r="G12" s="549" t="str">
        <f>IFERROR(テーブル17[[#This Row],[持ち株数]]/$F$17,"")</f>
        <v/>
      </c>
    </row>
    <row r="13" spans="1:24" ht="30" customHeight="1" x14ac:dyDescent="0.2">
      <c r="A13" s="548">
        <f>ROW()-ROW(テーブル17[[#Headers],[No.]])</f>
        <v>9</v>
      </c>
      <c r="B13" s="330"/>
      <c r="C13" s="331"/>
      <c r="D13" s="331"/>
      <c r="E13" s="331"/>
      <c r="F13" s="332"/>
      <c r="G13" s="549" t="str">
        <f>IFERROR(テーブル17[[#This Row],[持ち株数]]/$F$17,"")</f>
        <v/>
      </c>
    </row>
    <row r="14" spans="1:24" ht="30" customHeight="1" x14ac:dyDescent="0.2">
      <c r="A14" s="548">
        <f>ROW()-ROW(テーブル17[[#Headers],[No.]])</f>
        <v>10</v>
      </c>
      <c r="B14" s="330"/>
      <c r="C14" s="331"/>
      <c r="D14" s="331"/>
      <c r="E14" s="331"/>
      <c r="F14" s="332"/>
      <c r="G14" s="549" t="str">
        <f>IFERROR(テーブル17[[#This Row],[持ち株数]]/$F$17,"")</f>
        <v/>
      </c>
    </row>
    <row r="15" spans="1:24" ht="30" customHeight="1" x14ac:dyDescent="0.2">
      <c r="A15" s="548">
        <f>ROW()-ROW(テーブル17[[#Headers],[No.]])</f>
        <v>11</v>
      </c>
      <c r="B15" s="330"/>
      <c r="C15" s="331"/>
      <c r="D15" s="331"/>
      <c r="E15" s="331"/>
      <c r="F15" s="332"/>
      <c r="G15" s="549" t="str">
        <f>IFERROR(テーブル17[[#This Row],[持ち株数]]/$F$17,"")</f>
        <v/>
      </c>
    </row>
    <row r="16" spans="1:24" ht="30" customHeight="1" thickBot="1" x14ac:dyDescent="0.25">
      <c r="A16" s="333" t="s">
        <v>206</v>
      </c>
      <c r="B16" s="334" t="s">
        <v>17</v>
      </c>
      <c r="C16" s="335"/>
      <c r="D16" s="335"/>
      <c r="E16" s="335"/>
      <c r="F16" s="336"/>
      <c r="G16" s="550" t="str">
        <f>IFERROR(テーブル17[[#This Row],[持ち株数]]/$F$17,"")</f>
        <v/>
      </c>
    </row>
    <row r="17" spans="1:9" ht="30" customHeight="1" thickTop="1" x14ac:dyDescent="0.2">
      <c r="A17" s="888" t="s">
        <v>18</v>
      </c>
      <c r="B17" s="888"/>
      <c r="C17" s="888"/>
      <c r="D17" s="888"/>
      <c r="E17" s="888"/>
      <c r="F17" s="551" t="str">
        <f>IF(SUBTOTAL(109,テーブル17[持ち株数])=0,"",SUBTOTAL(109,テーブル17[持ち株数]))</f>
        <v/>
      </c>
      <c r="G17" s="552" t="str">
        <f>IF(SUBTOTAL(109,テーブル17[持ち株比率])=0,"",SUBTOTAL(109,テーブル17[持ち株比率]))</f>
        <v/>
      </c>
    </row>
    <row r="18" spans="1:9" ht="30" customHeight="1" x14ac:dyDescent="0.2">
      <c r="A18" s="889" t="s">
        <v>374</v>
      </c>
      <c r="B18" s="890"/>
      <c r="C18" s="890"/>
      <c r="D18" s="890"/>
      <c r="E18" s="890"/>
      <c r="F18" s="890"/>
      <c r="G18" s="891"/>
    </row>
    <row r="19" spans="1:9" ht="75" customHeight="1" x14ac:dyDescent="0.2">
      <c r="A19" s="892"/>
      <c r="B19" s="893"/>
      <c r="C19" s="893"/>
      <c r="D19" s="893"/>
      <c r="E19" s="893"/>
      <c r="F19" s="893"/>
      <c r="G19" s="894"/>
    </row>
    <row r="20" spans="1:9" ht="15" customHeight="1" x14ac:dyDescent="0.2">
      <c r="A20" s="895"/>
      <c r="B20" s="896"/>
      <c r="C20" s="896"/>
      <c r="D20" s="896"/>
      <c r="E20" s="896"/>
      <c r="F20" s="896"/>
      <c r="G20" s="897"/>
    </row>
    <row r="21" spans="1:9" ht="30" customHeight="1" x14ac:dyDescent="0.2">
      <c r="A21" s="886" t="s">
        <v>521</v>
      </c>
      <c r="B21" s="886"/>
      <c r="C21" s="886"/>
      <c r="D21" s="886"/>
      <c r="E21" s="886"/>
      <c r="F21" s="886"/>
      <c r="G21" s="886"/>
    </row>
    <row r="22" spans="1:9" ht="30" customHeight="1" x14ac:dyDescent="0.2">
      <c r="A22" s="314" t="s">
        <v>186</v>
      </c>
      <c r="B22" s="314" t="s">
        <v>19</v>
      </c>
      <c r="C22" s="876" t="s">
        <v>237</v>
      </c>
      <c r="D22" s="876"/>
      <c r="E22" s="314" t="s">
        <v>238</v>
      </c>
      <c r="F22" s="876" t="s">
        <v>20</v>
      </c>
      <c r="G22" s="876"/>
      <c r="I22" s="337"/>
    </row>
    <row r="23" spans="1:9" ht="30" customHeight="1" x14ac:dyDescent="0.2">
      <c r="A23" s="338">
        <v>1</v>
      </c>
      <c r="B23" s="339"/>
      <c r="C23" s="898"/>
      <c r="D23" s="898"/>
      <c r="E23" s="340"/>
      <c r="F23" s="899"/>
      <c r="G23" s="899"/>
    </row>
    <row r="24" spans="1:9" ht="30" customHeight="1" x14ac:dyDescent="0.2">
      <c r="A24" s="338">
        <v>2</v>
      </c>
      <c r="B24" s="339"/>
      <c r="C24" s="898"/>
      <c r="D24" s="898"/>
      <c r="E24" s="340"/>
      <c r="F24" s="899"/>
      <c r="G24" s="899"/>
    </row>
    <row r="25" spans="1:9" ht="30" customHeight="1" x14ac:dyDescent="0.2">
      <c r="A25" s="338">
        <v>3</v>
      </c>
      <c r="B25" s="339"/>
      <c r="C25" s="898"/>
      <c r="D25" s="898"/>
      <c r="E25" s="340"/>
      <c r="F25" s="899"/>
      <c r="G25" s="899"/>
    </row>
    <row r="26" spans="1:9" ht="30" customHeight="1" x14ac:dyDescent="0.2">
      <c r="A26" s="338">
        <v>4</v>
      </c>
      <c r="B26" s="339"/>
      <c r="C26" s="898"/>
      <c r="D26" s="898"/>
      <c r="E26" s="340"/>
      <c r="F26" s="899"/>
      <c r="G26" s="899"/>
    </row>
    <row r="27" spans="1:9" ht="30" customHeight="1" x14ac:dyDescent="0.2">
      <c r="A27" s="338">
        <v>5</v>
      </c>
      <c r="B27" s="339"/>
      <c r="C27" s="898"/>
      <c r="D27" s="898"/>
      <c r="E27" s="340"/>
      <c r="F27" s="899"/>
      <c r="G27" s="899"/>
    </row>
  </sheetData>
  <sheetProtection sheet="1" formatCells="0" formatRows="0" insertRows="0" deleteRows="0" selectLockedCells="1"/>
  <mergeCells count="17">
    <mergeCell ref="C27:D27"/>
    <mergeCell ref="F27:G27"/>
    <mergeCell ref="C22:D22"/>
    <mergeCell ref="F22:G22"/>
    <mergeCell ref="C23:D23"/>
    <mergeCell ref="F23:G23"/>
    <mergeCell ref="C24:D24"/>
    <mergeCell ref="F24:G24"/>
    <mergeCell ref="C25:D25"/>
    <mergeCell ref="F25:G25"/>
    <mergeCell ref="C26:D26"/>
    <mergeCell ref="F26:G26"/>
    <mergeCell ref="A21:G21"/>
    <mergeCell ref="A2:G2"/>
    <mergeCell ref="A17:E17"/>
    <mergeCell ref="A18:G18"/>
    <mergeCell ref="A19:G20"/>
  </mergeCells>
  <phoneticPr fontId="1"/>
  <dataValidations xWindow="303" yWindow="707" count="12">
    <dataValidation type="list" imeMode="hiragana" allowBlank="1" showInputMessage="1" showErrorMessage="1" sqref="D5:D15">
      <formula1>"○"</formula1>
    </dataValidation>
    <dataValidation imeMode="hiragana" allowBlank="1" showInputMessage="1" showErrorMessage="1" sqref="E5:E15"/>
    <dataValidation imeMode="halfAlpha" allowBlank="1" showInputMessage="1" showErrorMessage="1" sqref="A23:A27 A5:A16 C23:E27 F5:F15"/>
    <dataValidation imeMode="hiragana" allowBlank="1" showErrorMessage="1" sqref="B5"/>
    <dataValidation type="list" imeMode="hiragana" allowBlank="1" showInputMessage="1" showErrorMessage="1" prompt="監査役が設置されている場合は、監査役も役員としてください。" sqref="C5:C15">
      <formula1>"○"</formula1>
    </dataValidation>
    <dataValidation imeMode="halfAlpha" allowBlank="1" showInputMessage="1" showErrorMessage="1" prompt="持ち株比率は自動計算されます。" sqref="G5:G16"/>
    <dataValidation imeMode="hiragana" allowBlank="1" showErrorMessage="1" sqref="B6:B15"/>
    <dataValidation imeMode="halfAlpha" allowBlank="1" showInputMessage="1" showErrorMessage="1" prompt="残りの持ち株数は「その他の株主」に含め、持ち株比率が100％になるまで記入してください。_x000a_「持ち株数」合計が登記簿謄本の発行済株式数と一致するようにしてください。" sqref="F16"/>
    <dataValidation allowBlank="1" showInputMessage="1" showErrorMessage="1" prompt="基準日時点の役員・株主が「履歴事項全部証明書」又は「確定申告書 別表二」と異なる場合、内容が異なる理由を記入してください。" sqref="A19:G20"/>
    <dataValidation allowBlank="1" showInputMessage="1" showErrorMessage="1" prompt="「大企業」とは、中小企業者以外の者で、事業を営む者をいいます。_x000a_ただし、次に該当するものは除く。_x000a_・中小企業投資育成株式会社_x000a_・投資事業有限責任組合" sqref="B27"/>
    <dataValidation allowBlank="1" showInputMessage="1" showErrorMessage="1" prompt="自動計算されます。" sqref="F17:G17"/>
    <dataValidation allowBlank="1" showInputMessage="1" showErrorMessage="1" prompt="「大企業」とは、中小企業者以外の者で、事業を営む者をいいます。_x000a_ただし、次に該当するものは除く。_x000a_・中小企業投資育成株式会社_x000a_・投資事業有限責任組合" sqref="B23:B26"/>
  </dataValidations>
  <pageMargins left="0.59055118110236227" right="0.19685039370078741" top="0.39370078740157483" bottom="0.39370078740157483" header="0.19685039370078741" footer="0.19685039370078741"/>
  <pageSetup paperSize="9" scale="97" orientation="portrait" r:id="rId1"/>
  <headerFooter>
    <oddFooter>&amp;C&amp;10&amp;A</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F45"/>
  <sheetViews>
    <sheetView showGridLines="0" view="pageBreakPreview" zoomScale="95" zoomScaleNormal="100" zoomScaleSheetLayoutView="95" workbookViewId="0">
      <selection activeCell="L22" sqref="L22:S22"/>
    </sheetView>
  </sheetViews>
  <sheetFormatPr defaultColWidth="5" defaultRowHeight="15" customHeight="1" x14ac:dyDescent="0.2"/>
  <cols>
    <col min="1" max="3" width="5" style="356"/>
    <col min="4" max="4" width="7" style="356" customWidth="1"/>
    <col min="5" max="19" width="5" style="345"/>
    <col min="20" max="20" width="4.453125" style="323" bestFit="1" customWidth="1"/>
    <col min="21" max="26" width="5" style="323"/>
    <col min="27" max="16384" width="5" style="345"/>
  </cols>
  <sheetData>
    <row r="1" spans="1:32" ht="15" customHeight="1" x14ac:dyDescent="0.2">
      <c r="A1" s="341" t="s">
        <v>329</v>
      </c>
      <c r="B1" s="342"/>
      <c r="C1" s="342"/>
      <c r="D1" s="342"/>
      <c r="E1" s="342"/>
      <c r="F1" s="342"/>
      <c r="G1" s="342"/>
      <c r="H1" s="342"/>
      <c r="I1" s="342"/>
      <c r="J1" s="342"/>
      <c r="K1" s="342"/>
      <c r="L1" s="342"/>
      <c r="M1" s="342"/>
      <c r="N1" s="342"/>
      <c r="O1" s="342"/>
      <c r="P1" s="342"/>
      <c r="Q1" s="342"/>
      <c r="R1" s="342"/>
      <c r="S1" s="343"/>
      <c r="T1" s="324"/>
      <c r="U1" s="344"/>
    </row>
    <row r="2" spans="1:32" ht="15" customHeight="1" x14ac:dyDescent="0.2">
      <c r="A2" s="948" t="s">
        <v>269</v>
      </c>
      <c r="B2" s="949"/>
      <c r="C2" s="949"/>
      <c r="D2" s="973"/>
      <c r="E2" s="974"/>
      <c r="F2" s="975"/>
      <c r="G2" s="975"/>
      <c r="H2" s="975"/>
      <c r="I2" s="975"/>
      <c r="J2" s="975"/>
      <c r="K2" s="975"/>
      <c r="L2" s="975"/>
      <c r="M2" s="975"/>
      <c r="N2" s="975"/>
      <c r="O2" s="975"/>
      <c r="P2" s="975"/>
      <c r="Q2" s="975"/>
      <c r="R2" s="975"/>
      <c r="S2" s="976"/>
      <c r="T2" s="346"/>
      <c r="U2" s="346"/>
      <c r="V2" s="347"/>
      <c r="W2" s="347"/>
      <c r="X2" s="347"/>
      <c r="Y2" s="347"/>
      <c r="Z2" s="347"/>
      <c r="AA2" s="348"/>
      <c r="AB2" s="348"/>
      <c r="AC2" s="348"/>
      <c r="AD2" s="348"/>
      <c r="AE2" s="348"/>
    </row>
    <row r="3" spans="1:32" ht="15" customHeight="1" x14ac:dyDescent="0.2">
      <c r="A3" s="913" t="s">
        <v>629</v>
      </c>
      <c r="B3" s="914"/>
      <c r="C3" s="914"/>
      <c r="D3" s="915"/>
      <c r="E3" s="977"/>
      <c r="F3" s="978"/>
      <c r="G3" s="978"/>
      <c r="H3" s="978"/>
      <c r="I3" s="978"/>
      <c r="J3" s="978"/>
      <c r="K3" s="978"/>
      <c r="L3" s="978"/>
      <c r="M3" s="978"/>
      <c r="N3" s="978"/>
      <c r="O3" s="978"/>
      <c r="P3" s="978"/>
      <c r="Q3" s="978"/>
      <c r="R3" s="978"/>
      <c r="S3" s="979"/>
      <c r="T3" s="346"/>
      <c r="U3" s="346"/>
      <c r="V3" s="347"/>
      <c r="W3" s="347"/>
      <c r="X3" s="347"/>
      <c r="Y3" s="347"/>
      <c r="Z3" s="347"/>
      <c r="AA3" s="348"/>
      <c r="AB3" s="348"/>
      <c r="AC3" s="348"/>
      <c r="AD3" s="348"/>
      <c r="AE3" s="348"/>
    </row>
    <row r="4" spans="1:32" ht="20.25" customHeight="1" x14ac:dyDescent="0.2">
      <c r="A4" s="916">
        <f>IF(LEN(E2)&lt;=30,LEN(E2),"→30字を超過しています")</f>
        <v>0</v>
      </c>
      <c r="B4" s="917"/>
      <c r="C4" s="917"/>
      <c r="D4" s="918"/>
      <c r="E4" s="977"/>
      <c r="F4" s="978"/>
      <c r="G4" s="978"/>
      <c r="H4" s="978"/>
      <c r="I4" s="978"/>
      <c r="J4" s="978"/>
      <c r="K4" s="978"/>
      <c r="L4" s="978"/>
      <c r="M4" s="978"/>
      <c r="N4" s="978"/>
      <c r="O4" s="978"/>
      <c r="P4" s="978"/>
      <c r="Q4" s="978"/>
      <c r="R4" s="978"/>
      <c r="S4" s="979"/>
      <c r="T4" s="346"/>
      <c r="U4" s="346"/>
      <c r="V4" s="347"/>
      <c r="W4" s="347"/>
      <c r="X4" s="347"/>
      <c r="Y4" s="347"/>
      <c r="Z4" s="347"/>
      <c r="AA4" s="348"/>
      <c r="AB4" s="348"/>
      <c r="AC4" s="348"/>
      <c r="AD4" s="348"/>
      <c r="AE4" s="348"/>
    </row>
    <row r="5" spans="1:32" s="501" customFormat="1" ht="27.75" customHeight="1" x14ac:dyDescent="0.2">
      <c r="A5" s="922" t="s">
        <v>549</v>
      </c>
      <c r="B5" s="923"/>
      <c r="C5" s="923"/>
      <c r="D5" s="923"/>
      <c r="E5" s="923"/>
      <c r="F5" s="923"/>
      <c r="G5" s="923"/>
      <c r="H5" s="923"/>
      <c r="I5" s="923"/>
      <c r="J5" s="923"/>
      <c r="K5" s="923"/>
      <c r="L5" s="923"/>
      <c r="M5" s="923"/>
      <c r="N5" s="923"/>
      <c r="O5" s="923"/>
      <c r="P5" s="923"/>
      <c r="Q5" s="923"/>
      <c r="R5" s="923"/>
      <c r="S5" s="924"/>
      <c r="T5" s="498"/>
      <c r="U5" s="498"/>
      <c r="V5" s="499"/>
      <c r="W5" s="499"/>
      <c r="X5" s="499"/>
      <c r="Y5" s="499"/>
      <c r="Z5" s="499"/>
      <c r="AA5" s="500"/>
      <c r="AB5" s="500"/>
      <c r="AC5" s="500"/>
      <c r="AD5" s="500"/>
      <c r="AE5" s="500"/>
    </row>
    <row r="6" spans="1:32" s="349" customFormat="1" ht="83.25" customHeight="1" x14ac:dyDescent="0.2">
      <c r="A6" s="919" t="s">
        <v>421</v>
      </c>
      <c r="B6" s="920"/>
      <c r="C6" s="920"/>
      <c r="D6" s="921"/>
      <c r="E6" s="900"/>
      <c r="F6" s="901"/>
      <c r="G6" s="901"/>
      <c r="H6" s="901"/>
      <c r="I6" s="901"/>
      <c r="J6" s="901"/>
      <c r="K6" s="901"/>
      <c r="L6" s="901"/>
      <c r="M6" s="901"/>
      <c r="N6" s="901"/>
      <c r="O6" s="901"/>
      <c r="P6" s="901"/>
      <c r="Q6" s="901"/>
      <c r="R6" s="901"/>
      <c r="S6" s="902"/>
      <c r="T6" s="346"/>
      <c r="U6" s="346"/>
      <c r="V6" s="347"/>
      <c r="W6" s="347"/>
      <c r="X6" s="347"/>
      <c r="Y6" s="347"/>
      <c r="Z6" s="347"/>
      <c r="AA6" s="348"/>
      <c r="AB6" s="348"/>
      <c r="AC6" s="348"/>
      <c r="AD6" s="348"/>
      <c r="AE6" s="348"/>
      <c r="AF6" s="350"/>
    </row>
    <row r="7" spans="1:32" s="349" customFormat="1" ht="15.75" customHeight="1" x14ac:dyDescent="0.2">
      <c r="A7" s="1003">
        <f>IF(LEN(E6)&lt;=300,LEN(E6),"→300字を超過しています")</f>
        <v>0</v>
      </c>
      <c r="B7" s="1004"/>
      <c r="C7" s="1004"/>
      <c r="D7" s="1005"/>
      <c r="E7" s="1000"/>
      <c r="F7" s="1001"/>
      <c r="G7" s="1001"/>
      <c r="H7" s="1001"/>
      <c r="I7" s="1001"/>
      <c r="J7" s="1001"/>
      <c r="K7" s="1001"/>
      <c r="L7" s="1001"/>
      <c r="M7" s="1001"/>
      <c r="N7" s="1001"/>
      <c r="O7" s="1001"/>
      <c r="P7" s="1001"/>
      <c r="Q7" s="1001"/>
      <c r="R7" s="1001"/>
      <c r="S7" s="1002"/>
      <c r="T7" s="346"/>
      <c r="U7" s="346"/>
      <c r="V7" s="347"/>
      <c r="W7" s="347"/>
      <c r="X7" s="347"/>
      <c r="Y7" s="347"/>
      <c r="Z7" s="347"/>
      <c r="AA7" s="348"/>
      <c r="AB7" s="348"/>
      <c r="AC7" s="348"/>
      <c r="AD7" s="348"/>
      <c r="AE7" s="348"/>
      <c r="AF7" s="350"/>
    </row>
    <row r="8" spans="1:32" s="349" customFormat="1" ht="87.75" customHeight="1" x14ac:dyDescent="0.2">
      <c r="A8" s="919" t="s">
        <v>422</v>
      </c>
      <c r="B8" s="920"/>
      <c r="C8" s="920"/>
      <c r="D8" s="921"/>
      <c r="E8" s="900"/>
      <c r="F8" s="901"/>
      <c r="G8" s="901"/>
      <c r="H8" s="901"/>
      <c r="I8" s="901"/>
      <c r="J8" s="901"/>
      <c r="K8" s="901"/>
      <c r="L8" s="901"/>
      <c r="M8" s="901"/>
      <c r="N8" s="901"/>
      <c r="O8" s="901"/>
      <c r="P8" s="901"/>
      <c r="Q8" s="901"/>
      <c r="R8" s="901"/>
      <c r="S8" s="902"/>
      <c r="T8" s="346"/>
      <c r="U8" s="346"/>
      <c r="V8" s="347"/>
      <c r="W8" s="347"/>
      <c r="X8" s="347"/>
      <c r="Y8" s="347"/>
      <c r="Z8" s="347"/>
      <c r="AA8" s="348"/>
      <c r="AB8" s="348"/>
      <c r="AC8" s="348"/>
      <c r="AD8" s="348"/>
      <c r="AE8" s="348"/>
      <c r="AF8" s="350"/>
    </row>
    <row r="9" spans="1:32" s="349" customFormat="1" ht="15.75" customHeight="1" x14ac:dyDescent="0.2">
      <c r="A9" s="910">
        <f>IF(LEN(E8)&lt;=300,LEN(E8),"→300字を超過しています")</f>
        <v>0</v>
      </c>
      <c r="B9" s="911"/>
      <c r="C9" s="911"/>
      <c r="D9" s="912"/>
      <c r="E9" s="903"/>
      <c r="F9" s="904"/>
      <c r="G9" s="904"/>
      <c r="H9" s="904"/>
      <c r="I9" s="904"/>
      <c r="J9" s="904"/>
      <c r="K9" s="904"/>
      <c r="L9" s="904"/>
      <c r="M9" s="904"/>
      <c r="N9" s="904"/>
      <c r="O9" s="904"/>
      <c r="P9" s="904"/>
      <c r="Q9" s="904"/>
      <c r="R9" s="904"/>
      <c r="S9" s="905"/>
      <c r="T9" s="346"/>
      <c r="U9" s="346"/>
      <c r="V9" s="347"/>
      <c r="W9" s="347"/>
      <c r="X9" s="347"/>
      <c r="Y9" s="347"/>
      <c r="Z9" s="347"/>
      <c r="AA9" s="348"/>
      <c r="AB9" s="348"/>
      <c r="AC9" s="348"/>
      <c r="AD9" s="348"/>
      <c r="AE9" s="348"/>
      <c r="AF9" s="350"/>
    </row>
    <row r="10" spans="1:32" ht="15" customHeight="1" x14ac:dyDescent="0.2">
      <c r="A10" s="948" t="s">
        <v>631</v>
      </c>
      <c r="B10" s="949"/>
      <c r="C10" s="949"/>
      <c r="D10" s="949"/>
      <c r="E10" s="949"/>
      <c r="F10" s="949"/>
      <c r="G10" s="949"/>
      <c r="H10" s="949"/>
      <c r="I10" s="949"/>
      <c r="J10" s="949"/>
      <c r="K10" s="949"/>
      <c r="L10" s="949"/>
      <c r="M10" s="949"/>
      <c r="N10" s="949"/>
      <c r="O10" s="949"/>
      <c r="P10" s="949"/>
      <c r="Q10" s="949"/>
      <c r="R10" s="949"/>
      <c r="S10" s="950"/>
      <c r="T10" s="346"/>
      <c r="U10" s="346"/>
      <c r="V10" s="347"/>
      <c r="W10" s="347"/>
      <c r="X10" s="347"/>
      <c r="Y10" s="347"/>
      <c r="Z10" s="347"/>
      <c r="AA10" s="348"/>
      <c r="AB10" s="348"/>
      <c r="AC10" s="348"/>
      <c r="AD10" s="348"/>
      <c r="AE10" s="348"/>
    </row>
    <row r="11" spans="1:32" ht="15" customHeight="1" x14ac:dyDescent="0.2">
      <c r="A11" s="951"/>
      <c r="B11" s="952"/>
      <c r="C11" s="952"/>
      <c r="D11" s="952"/>
      <c r="E11" s="952"/>
      <c r="F11" s="952"/>
      <c r="G11" s="952"/>
      <c r="H11" s="952"/>
      <c r="I11" s="952"/>
      <c r="J11" s="952"/>
      <c r="K11" s="952"/>
      <c r="L11" s="952"/>
      <c r="M11" s="952"/>
      <c r="N11" s="952"/>
      <c r="O11" s="952"/>
      <c r="P11" s="952"/>
      <c r="Q11" s="952"/>
      <c r="R11" s="952"/>
      <c r="S11" s="953"/>
      <c r="T11" s="346"/>
      <c r="U11" s="346"/>
      <c r="V11" s="347"/>
      <c r="W11" s="347"/>
      <c r="X11" s="347"/>
      <c r="Y11" s="347"/>
      <c r="Z11" s="347"/>
      <c r="AA11" s="348"/>
      <c r="AB11" s="348"/>
      <c r="AC11" s="348"/>
      <c r="AD11" s="348"/>
      <c r="AE11" s="348"/>
    </row>
    <row r="12" spans="1:32" ht="23.25" customHeight="1" x14ac:dyDescent="0.2">
      <c r="A12" s="913" t="s">
        <v>253</v>
      </c>
      <c r="B12" s="914"/>
      <c r="C12" s="914"/>
      <c r="D12" s="915"/>
      <c r="E12" s="989"/>
      <c r="F12" s="990"/>
      <c r="G12" s="990"/>
      <c r="H12" s="990"/>
      <c r="I12" s="990"/>
      <c r="J12" s="990"/>
      <c r="K12" s="990"/>
      <c r="L12" s="990"/>
      <c r="M12" s="990"/>
      <c r="N12" s="990"/>
      <c r="O12" s="990"/>
      <c r="P12" s="990"/>
      <c r="Q12" s="990"/>
      <c r="R12" s="990"/>
      <c r="S12" s="991"/>
      <c r="T12" s="346"/>
      <c r="U12" s="346"/>
      <c r="V12" s="347"/>
      <c r="W12" s="347"/>
      <c r="X12" s="347"/>
      <c r="Y12" s="347"/>
      <c r="Z12" s="347"/>
      <c r="AA12" s="348"/>
      <c r="AB12" s="348"/>
      <c r="AC12" s="348"/>
      <c r="AD12" s="348"/>
      <c r="AE12" s="348"/>
    </row>
    <row r="13" spans="1:32" ht="15" customHeight="1" x14ac:dyDescent="0.2">
      <c r="A13" s="986" t="s">
        <v>522</v>
      </c>
      <c r="B13" s="987"/>
      <c r="C13" s="987"/>
      <c r="D13" s="988"/>
      <c r="E13" s="992"/>
      <c r="F13" s="993"/>
      <c r="G13" s="993"/>
      <c r="H13" s="993"/>
      <c r="I13" s="993"/>
      <c r="J13" s="993"/>
      <c r="K13" s="993"/>
      <c r="L13" s="993"/>
      <c r="M13" s="993"/>
      <c r="N13" s="993"/>
      <c r="O13" s="993"/>
      <c r="P13" s="993"/>
      <c r="Q13" s="993"/>
      <c r="R13" s="993"/>
      <c r="S13" s="994"/>
      <c r="T13" s="346"/>
      <c r="U13" s="346"/>
      <c r="V13" s="347"/>
      <c r="W13" s="347"/>
      <c r="X13" s="347"/>
      <c r="Y13" s="347"/>
      <c r="Z13" s="347"/>
      <c r="AA13" s="348"/>
      <c r="AB13" s="348"/>
      <c r="AC13" s="348"/>
      <c r="AD13" s="348"/>
      <c r="AE13" s="348"/>
    </row>
    <row r="14" spans="1:32" ht="15" customHeight="1" x14ac:dyDescent="0.2">
      <c r="A14" s="913"/>
      <c r="B14" s="914"/>
      <c r="C14" s="914"/>
      <c r="D14" s="915"/>
      <c r="E14" s="995"/>
      <c r="F14" s="926"/>
      <c r="G14" s="926"/>
      <c r="H14" s="926"/>
      <c r="I14" s="926"/>
      <c r="J14" s="926"/>
      <c r="K14" s="926"/>
      <c r="L14" s="926"/>
      <c r="M14" s="926"/>
      <c r="N14" s="926"/>
      <c r="O14" s="926"/>
      <c r="P14" s="926"/>
      <c r="Q14" s="926"/>
      <c r="R14" s="926"/>
      <c r="S14" s="927"/>
      <c r="T14" s="346"/>
      <c r="U14" s="346"/>
      <c r="V14" s="347"/>
      <c r="W14" s="347"/>
      <c r="X14" s="347"/>
      <c r="Y14" s="347"/>
      <c r="Z14" s="347"/>
      <c r="AA14" s="348"/>
      <c r="AB14" s="348"/>
      <c r="AC14" s="348"/>
      <c r="AD14" s="348"/>
      <c r="AE14" s="348"/>
    </row>
    <row r="15" spans="1:32" ht="15" customHeight="1" x14ac:dyDescent="0.2">
      <c r="A15" s="913"/>
      <c r="B15" s="914"/>
      <c r="C15" s="914"/>
      <c r="D15" s="915"/>
      <c r="E15" s="995"/>
      <c r="F15" s="926"/>
      <c r="G15" s="926"/>
      <c r="H15" s="926"/>
      <c r="I15" s="926"/>
      <c r="J15" s="926"/>
      <c r="K15" s="926"/>
      <c r="L15" s="926"/>
      <c r="M15" s="926"/>
      <c r="N15" s="926"/>
      <c r="O15" s="926"/>
      <c r="P15" s="926"/>
      <c r="Q15" s="926"/>
      <c r="R15" s="926"/>
      <c r="S15" s="927"/>
      <c r="T15" s="346"/>
      <c r="U15" s="346"/>
      <c r="V15" s="347"/>
      <c r="W15" s="347"/>
      <c r="X15" s="347"/>
      <c r="Y15" s="347"/>
      <c r="Z15" s="347"/>
      <c r="AA15" s="348"/>
      <c r="AB15" s="348"/>
      <c r="AC15" s="348"/>
      <c r="AD15" s="348"/>
      <c r="AE15" s="348"/>
    </row>
    <row r="16" spans="1:32" ht="15" customHeight="1" x14ac:dyDescent="0.2">
      <c r="A16" s="913"/>
      <c r="B16" s="914"/>
      <c r="C16" s="914"/>
      <c r="D16" s="915"/>
      <c r="E16" s="995"/>
      <c r="F16" s="926"/>
      <c r="G16" s="926"/>
      <c r="H16" s="926"/>
      <c r="I16" s="926"/>
      <c r="J16" s="926"/>
      <c r="K16" s="926"/>
      <c r="L16" s="926"/>
      <c r="M16" s="926"/>
      <c r="N16" s="926"/>
      <c r="O16" s="926"/>
      <c r="P16" s="926"/>
      <c r="Q16" s="926"/>
      <c r="R16" s="926"/>
      <c r="S16" s="927"/>
      <c r="T16" s="346"/>
      <c r="U16" s="346"/>
      <c r="V16" s="347"/>
      <c r="W16" s="347"/>
      <c r="X16" s="347"/>
      <c r="Y16" s="347"/>
      <c r="Z16" s="347"/>
      <c r="AA16" s="348"/>
      <c r="AB16" s="348"/>
      <c r="AC16" s="348"/>
      <c r="AD16" s="348"/>
      <c r="AE16" s="348"/>
    </row>
    <row r="17" spans="1:31" ht="15" customHeight="1" x14ac:dyDescent="0.2">
      <c r="A17" s="942">
        <f>IF(LEN(E13)&lt;=200,LEN(E13),"→200字を超過しています")</f>
        <v>0</v>
      </c>
      <c r="B17" s="943"/>
      <c r="C17" s="943"/>
      <c r="D17" s="999"/>
      <c r="E17" s="996"/>
      <c r="F17" s="997"/>
      <c r="G17" s="997"/>
      <c r="H17" s="997"/>
      <c r="I17" s="997"/>
      <c r="J17" s="997"/>
      <c r="K17" s="997"/>
      <c r="L17" s="997"/>
      <c r="M17" s="997"/>
      <c r="N17" s="997"/>
      <c r="O17" s="997"/>
      <c r="P17" s="997"/>
      <c r="Q17" s="997"/>
      <c r="R17" s="997"/>
      <c r="S17" s="998"/>
    </row>
    <row r="18" spans="1:31" ht="15" customHeight="1" x14ac:dyDescent="0.2">
      <c r="A18" s="980" t="s">
        <v>255</v>
      </c>
      <c r="B18" s="981"/>
      <c r="C18" s="981"/>
      <c r="D18" s="982"/>
      <c r="E18" s="906" t="s">
        <v>187</v>
      </c>
      <c r="F18" s="907"/>
      <c r="G18" s="907"/>
      <c r="H18" s="544"/>
      <c r="I18" s="351" t="s">
        <v>192</v>
      </c>
      <c r="J18" s="544"/>
      <c r="K18" s="351" t="s">
        <v>235</v>
      </c>
      <c r="L18" s="908" t="s">
        <v>721</v>
      </c>
      <c r="M18" s="908"/>
      <c r="N18" s="908"/>
      <c r="O18" s="908"/>
      <c r="P18" s="908"/>
      <c r="Q18" s="908"/>
      <c r="R18" s="908"/>
      <c r="S18" s="909"/>
      <c r="T18" s="324"/>
    </row>
    <row r="19" spans="1:31" ht="15" customHeight="1" x14ac:dyDescent="0.2">
      <c r="A19" s="980" t="s">
        <v>254</v>
      </c>
      <c r="B19" s="981"/>
      <c r="C19" s="981"/>
      <c r="D19" s="982"/>
      <c r="E19" s="906" t="s">
        <v>187</v>
      </c>
      <c r="F19" s="907"/>
      <c r="G19" s="907"/>
      <c r="H19" s="907"/>
      <c r="I19" s="907"/>
      <c r="J19" s="907"/>
      <c r="K19" s="983" t="s">
        <v>268</v>
      </c>
      <c r="L19" s="981"/>
      <c r="M19" s="981"/>
      <c r="N19" s="982"/>
      <c r="O19" s="984"/>
      <c r="P19" s="985"/>
      <c r="Q19" s="985"/>
      <c r="R19" s="985"/>
      <c r="S19" s="352" t="s">
        <v>3</v>
      </c>
      <c r="T19" s="324"/>
    </row>
    <row r="20" spans="1:31" ht="15" customHeight="1" x14ac:dyDescent="0.2">
      <c r="A20" s="957" t="s">
        <v>423</v>
      </c>
      <c r="B20" s="958"/>
      <c r="C20" s="958"/>
      <c r="D20" s="959"/>
      <c r="E20" s="963" t="s">
        <v>424</v>
      </c>
      <c r="F20" s="964"/>
      <c r="G20" s="964"/>
      <c r="H20" s="964"/>
      <c r="I20" s="964"/>
      <c r="J20" s="964"/>
      <c r="K20" s="965"/>
      <c r="L20" s="963" t="s">
        <v>425</v>
      </c>
      <c r="M20" s="964"/>
      <c r="N20" s="964"/>
      <c r="O20" s="964"/>
      <c r="P20" s="964"/>
      <c r="Q20" s="964"/>
      <c r="R20" s="964"/>
      <c r="S20" s="966"/>
      <c r="T20" s="324"/>
    </row>
    <row r="21" spans="1:31" ht="15" customHeight="1" x14ac:dyDescent="0.2">
      <c r="A21" s="957"/>
      <c r="B21" s="958"/>
      <c r="C21" s="958"/>
      <c r="D21" s="959"/>
      <c r="E21" s="967"/>
      <c r="F21" s="907"/>
      <c r="G21" s="907"/>
      <c r="H21" s="907"/>
      <c r="I21" s="907"/>
      <c r="J21" s="907"/>
      <c r="K21" s="968"/>
      <c r="L21" s="967"/>
      <c r="M21" s="907"/>
      <c r="N21" s="907"/>
      <c r="O21" s="907"/>
      <c r="P21" s="907"/>
      <c r="Q21" s="907"/>
      <c r="R21" s="907"/>
      <c r="S21" s="972"/>
      <c r="T21" s="324"/>
    </row>
    <row r="22" spans="1:31" ht="15" customHeight="1" x14ac:dyDescent="0.2">
      <c r="A22" s="957"/>
      <c r="B22" s="958"/>
      <c r="C22" s="958"/>
      <c r="D22" s="959"/>
      <c r="E22" s="967"/>
      <c r="F22" s="907"/>
      <c r="G22" s="907"/>
      <c r="H22" s="907"/>
      <c r="I22" s="907"/>
      <c r="J22" s="907"/>
      <c r="K22" s="968"/>
      <c r="L22" s="967"/>
      <c r="M22" s="907"/>
      <c r="N22" s="907"/>
      <c r="O22" s="907"/>
      <c r="P22" s="907"/>
      <c r="Q22" s="907"/>
      <c r="R22" s="907"/>
      <c r="S22" s="972"/>
      <c r="T22" s="324"/>
    </row>
    <row r="23" spans="1:31" ht="15" customHeight="1" x14ac:dyDescent="0.2">
      <c r="A23" s="960"/>
      <c r="B23" s="961"/>
      <c r="C23" s="961"/>
      <c r="D23" s="962"/>
      <c r="E23" s="967"/>
      <c r="F23" s="907"/>
      <c r="G23" s="907"/>
      <c r="H23" s="907"/>
      <c r="I23" s="907"/>
      <c r="J23" s="907"/>
      <c r="K23" s="968"/>
      <c r="L23" s="969"/>
      <c r="M23" s="970"/>
      <c r="N23" s="970"/>
      <c r="O23" s="970"/>
      <c r="P23" s="970"/>
      <c r="Q23" s="970"/>
      <c r="R23" s="970"/>
      <c r="S23" s="971"/>
      <c r="T23" s="324"/>
    </row>
    <row r="24" spans="1:31" ht="15" customHeight="1" x14ac:dyDescent="0.2">
      <c r="A24" s="948" t="s">
        <v>636</v>
      </c>
      <c r="B24" s="949"/>
      <c r="C24" s="949"/>
      <c r="D24" s="949"/>
      <c r="E24" s="949"/>
      <c r="F24" s="949"/>
      <c r="G24" s="949"/>
      <c r="H24" s="949"/>
      <c r="I24" s="949"/>
      <c r="J24" s="949"/>
      <c r="K24" s="949"/>
      <c r="L24" s="949"/>
      <c r="M24" s="949"/>
      <c r="N24" s="949"/>
      <c r="O24" s="949"/>
      <c r="P24" s="949"/>
      <c r="Q24" s="949"/>
      <c r="R24" s="949"/>
      <c r="S24" s="950"/>
      <c r="T24" s="346"/>
      <c r="U24" s="346"/>
      <c r="V24" s="347"/>
      <c r="W24" s="347"/>
      <c r="X24" s="347"/>
      <c r="Y24" s="347"/>
      <c r="Z24" s="347"/>
      <c r="AA24" s="348"/>
      <c r="AB24" s="348"/>
      <c r="AC24" s="348"/>
      <c r="AD24" s="348"/>
      <c r="AE24" s="348"/>
    </row>
    <row r="25" spans="1:31" ht="15" customHeight="1" x14ac:dyDescent="0.2">
      <c r="A25" s="951"/>
      <c r="B25" s="952"/>
      <c r="C25" s="952"/>
      <c r="D25" s="952"/>
      <c r="E25" s="952"/>
      <c r="F25" s="952"/>
      <c r="G25" s="952"/>
      <c r="H25" s="952"/>
      <c r="I25" s="952"/>
      <c r="J25" s="952"/>
      <c r="K25" s="952"/>
      <c r="L25" s="952"/>
      <c r="M25" s="952"/>
      <c r="N25" s="952"/>
      <c r="O25" s="952"/>
      <c r="P25" s="952"/>
      <c r="Q25" s="952"/>
      <c r="R25" s="952"/>
      <c r="S25" s="953"/>
      <c r="T25" s="346"/>
      <c r="U25" s="346"/>
      <c r="V25" s="347"/>
      <c r="W25" s="347"/>
      <c r="X25" s="347"/>
      <c r="Y25" s="347"/>
      <c r="Z25" s="347"/>
      <c r="AA25" s="348"/>
      <c r="AB25" s="348"/>
      <c r="AC25" s="348"/>
      <c r="AD25" s="348"/>
      <c r="AE25" s="348"/>
    </row>
    <row r="26" spans="1:31" ht="23.25" customHeight="1" x14ac:dyDescent="0.2">
      <c r="A26" s="913" t="s">
        <v>632</v>
      </c>
      <c r="B26" s="914"/>
      <c r="C26" s="914"/>
      <c r="D26" s="915"/>
      <c r="E26" s="954"/>
      <c r="F26" s="955"/>
      <c r="G26" s="955"/>
      <c r="H26" s="955"/>
      <c r="I26" s="955"/>
      <c r="J26" s="955"/>
      <c r="K26" s="955"/>
      <c r="L26" s="955"/>
      <c r="M26" s="955"/>
      <c r="N26" s="955"/>
      <c r="O26" s="955"/>
      <c r="P26" s="955"/>
      <c r="Q26" s="955"/>
      <c r="R26" s="955"/>
      <c r="S26" s="956"/>
      <c r="T26" s="346"/>
      <c r="U26" s="346"/>
      <c r="V26" s="347"/>
      <c r="W26" s="347"/>
      <c r="X26" s="347"/>
      <c r="Y26" s="347"/>
      <c r="Z26" s="347"/>
      <c r="AA26" s="348"/>
      <c r="AB26" s="348"/>
      <c r="AC26" s="348"/>
      <c r="AD26" s="348"/>
      <c r="AE26" s="348"/>
    </row>
    <row r="27" spans="1:31" ht="15" customHeight="1" x14ac:dyDescent="0.2">
      <c r="A27" s="933" t="s">
        <v>633</v>
      </c>
      <c r="B27" s="934"/>
      <c r="C27" s="934"/>
      <c r="D27" s="935"/>
      <c r="E27" s="936"/>
      <c r="F27" s="936"/>
      <c r="G27" s="936"/>
      <c r="H27" s="936"/>
      <c r="I27" s="936"/>
      <c r="J27" s="936"/>
      <c r="K27" s="936"/>
      <c r="L27" s="936"/>
      <c r="M27" s="936"/>
      <c r="N27" s="936"/>
      <c r="O27" s="936"/>
      <c r="P27" s="936"/>
      <c r="Q27" s="936"/>
      <c r="R27" s="936"/>
      <c r="S27" s="937"/>
    </row>
    <row r="28" spans="1:31" ht="15" customHeight="1" x14ac:dyDescent="0.2">
      <c r="A28" s="913"/>
      <c r="B28" s="914"/>
      <c r="C28" s="914"/>
      <c r="D28" s="925"/>
      <c r="E28" s="936"/>
      <c r="F28" s="936"/>
      <c r="G28" s="936"/>
      <c r="H28" s="936"/>
      <c r="I28" s="936"/>
      <c r="J28" s="936"/>
      <c r="K28" s="936"/>
      <c r="L28" s="936"/>
      <c r="M28" s="936"/>
      <c r="N28" s="936"/>
      <c r="O28" s="936"/>
      <c r="P28" s="936"/>
      <c r="Q28" s="936"/>
      <c r="R28" s="936"/>
      <c r="S28" s="937"/>
    </row>
    <row r="29" spans="1:31" ht="15" customHeight="1" x14ac:dyDescent="0.2">
      <c r="A29" s="913"/>
      <c r="B29" s="914"/>
      <c r="C29" s="914"/>
      <c r="D29" s="925"/>
      <c r="E29" s="936"/>
      <c r="F29" s="936"/>
      <c r="G29" s="936"/>
      <c r="H29" s="936"/>
      <c r="I29" s="936"/>
      <c r="J29" s="936"/>
      <c r="K29" s="936"/>
      <c r="L29" s="936"/>
      <c r="M29" s="936"/>
      <c r="N29" s="936"/>
      <c r="O29" s="936"/>
      <c r="P29" s="936"/>
      <c r="Q29" s="936"/>
      <c r="R29" s="936"/>
      <c r="S29" s="937"/>
    </row>
    <row r="30" spans="1:31" ht="15" customHeight="1" x14ac:dyDescent="0.2">
      <c r="A30" s="913"/>
      <c r="B30" s="914"/>
      <c r="C30" s="914"/>
      <c r="D30" s="925"/>
      <c r="E30" s="936"/>
      <c r="F30" s="936"/>
      <c r="G30" s="936"/>
      <c r="H30" s="936"/>
      <c r="I30" s="936"/>
      <c r="J30" s="936"/>
      <c r="K30" s="936"/>
      <c r="L30" s="936"/>
      <c r="M30" s="936"/>
      <c r="N30" s="936"/>
      <c r="O30" s="936"/>
      <c r="P30" s="936"/>
      <c r="Q30" s="936"/>
      <c r="R30" s="936"/>
      <c r="S30" s="937"/>
    </row>
    <row r="31" spans="1:31" ht="15" customHeight="1" x14ac:dyDescent="0.2">
      <c r="A31" s="942">
        <f>IF(LEN(E27)&lt;=200,LEN(E27),"→200字を超過しています")</f>
        <v>0</v>
      </c>
      <c r="B31" s="943"/>
      <c r="C31" s="943"/>
      <c r="D31" s="944"/>
      <c r="E31" s="936"/>
      <c r="F31" s="936"/>
      <c r="G31" s="936"/>
      <c r="H31" s="936"/>
      <c r="I31" s="936"/>
      <c r="J31" s="936"/>
      <c r="K31" s="936"/>
      <c r="L31" s="936"/>
      <c r="M31" s="936"/>
      <c r="N31" s="936"/>
      <c r="O31" s="936"/>
      <c r="P31" s="936"/>
      <c r="Q31" s="936"/>
      <c r="R31" s="936"/>
      <c r="S31" s="937"/>
    </row>
    <row r="32" spans="1:31" ht="15" customHeight="1" x14ac:dyDescent="0.2">
      <c r="A32" s="933" t="s">
        <v>523</v>
      </c>
      <c r="B32" s="934"/>
      <c r="C32" s="934"/>
      <c r="D32" s="935"/>
      <c r="E32" s="938"/>
      <c r="F32" s="938"/>
      <c r="G32" s="938"/>
      <c r="H32" s="938"/>
      <c r="I32" s="938"/>
      <c r="J32" s="938"/>
      <c r="K32" s="938"/>
      <c r="L32" s="938"/>
      <c r="M32" s="938"/>
      <c r="N32" s="938"/>
      <c r="O32" s="938"/>
      <c r="P32" s="938"/>
      <c r="Q32" s="938"/>
      <c r="R32" s="938"/>
      <c r="S32" s="939"/>
      <c r="T32" s="324"/>
      <c r="U32" s="353"/>
    </row>
    <row r="33" spans="1:26" ht="15" customHeight="1" x14ac:dyDescent="0.2">
      <c r="A33" s="913"/>
      <c r="B33" s="914"/>
      <c r="C33" s="914"/>
      <c r="D33" s="925"/>
      <c r="E33" s="926"/>
      <c r="F33" s="926"/>
      <c r="G33" s="926"/>
      <c r="H33" s="926"/>
      <c r="I33" s="926"/>
      <c r="J33" s="926"/>
      <c r="K33" s="926"/>
      <c r="L33" s="926"/>
      <c r="M33" s="926"/>
      <c r="N33" s="926"/>
      <c r="O33" s="926"/>
      <c r="P33" s="926"/>
      <c r="Q33" s="926"/>
      <c r="R33" s="926"/>
      <c r="S33" s="927"/>
      <c r="T33" s="324"/>
    </row>
    <row r="34" spans="1:26" ht="15" customHeight="1" x14ac:dyDescent="0.2">
      <c r="A34" s="913"/>
      <c r="B34" s="914"/>
      <c r="C34" s="914"/>
      <c r="D34" s="925"/>
      <c r="E34" s="926"/>
      <c r="F34" s="926"/>
      <c r="G34" s="926"/>
      <c r="H34" s="926"/>
      <c r="I34" s="926"/>
      <c r="J34" s="926"/>
      <c r="K34" s="926"/>
      <c r="L34" s="926"/>
      <c r="M34" s="926"/>
      <c r="N34" s="926"/>
      <c r="O34" s="926"/>
      <c r="P34" s="926"/>
      <c r="Q34" s="926"/>
      <c r="R34" s="926"/>
      <c r="S34" s="927"/>
    </row>
    <row r="35" spans="1:26" ht="15" customHeight="1" x14ac:dyDescent="0.2">
      <c r="A35" s="913"/>
      <c r="B35" s="914"/>
      <c r="C35" s="914"/>
      <c r="D35" s="925"/>
      <c r="E35" s="926"/>
      <c r="F35" s="926"/>
      <c r="G35" s="926"/>
      <c r="H35" s="926"/>
      <c r="I35" s="926"/>
      <c r="J35" s="926"/>
      <c r="K35" s="926"/>
      <c r="L35" s="926"/>
      <c r="M35" s="926"/>
      <c r="N35" s="926"/>
      <c r="O35" s="926"/>
      <c r="P35" s="926"/>
      <c r="Q35" s="926"/>
      <c r="R35" s="926"/>
      <c r="S35" s="927"/>
    </row>
    <row r="36" spans="1:26" ht="15" customHeight="1" x14ac:dyDescent="0.2">
      <c r="A36" s="913"/>
      <c r="B36" s="914"/>
      <c r="C36" s="914"/>
      <c r="D36" s="925"/>
      <c r="E36" s="926"/>
      <c r="F36" s="926"/>
      <c r="G36" s="926"/>
      <c r="H36" s="926"/>
      <c r="I36" s="926"/>
      <c r="J36" s="926"/>
      <c r="K36" s="926"/>
      <c r="L36" s="926"/>
      <c r="M36" s="926"/>
      <c r="N36" s="926"/>
      <c r="O36" s="926"/>
      <c r="P36" s="926"/>
      <c r="Q36" s="926"/>
      <c r="R36" s="926"/>
      <c r="S36" s="927"/>
    </row>
    <row r="37" spans="1:26" ht="15" customHeight="1" x14ac:dyDescent="0.2">
      <c r="A37" s="913"/>
      <c r="B37" s="914"/>
      <c r="C37" s="914"/>
      <c r="D37" s="925"/>
      <c r="E37" s="926"/>
      <c r="F37" s="926"/>
      <c r="G37" s="926"/>
      <c r="H37" s="926"/>
      <c r="I37" s="926"/>
      <c r="J37" s="926"/>
      <c r="K37" s="926"/>
      <c r="L37" s="926"/>
      <c r="M37" s="926"/>
      <c r="N37" s="926"/>
      <c r="O37" s="926"/>
      <c r="P37" s="926"/>
      <c r="Q37" s="926"/>
      <c r="R37" s="926"/>
      <c r="S37" s="927"/>
    </row>
    <row r="38" spans="1:26" ht="15" customHeight="1" x14ac:dyDescent="0.2">
      <c r="A38" s="913"/>
      <c r="B38" s="914"/>
      <c r="C38" s="914"/>
      <c r="D38" s="925"/>
      <c r="E38" s="926"/>
      <c r="F38" s="926"/>
      <c r="G38" s="926"/>
      <c r="H38" s="926"/>
      <c r="I38" s="926"/>
      <c r="J38" s="926"/>
      <c r="K38" s="926"/>
      <c r="L38" s="926"/>
      <c r="M38" s="926"/>
      <c r="N38" s="926"/>
      <c r="O38" s="926"/>
      <c r="P38" s="926"/>
      <c r="Q38" s="926"/>
      <c r="R38" s="926"/>
      <c r="S38" s="927"/>
      <c r="V38" s="354"/>
      <c r="W38" s="355"/>
      <c r="X38" s="355"/>
      <c r="Y38" s="345"/>
      <c r="Z38" s="345"/>
    </row>
    <row r="39" spans="1:26" ht="15" customHeight="1" x14ac:dyDescent="0.2">
      <c r="A39" s="945">
        <f>IF(LEN(E32)&lt;=300,LEN(E32),"→300字を超過しています")</f>
        <v>0</v>
      </c>
      <c r="B39" s="946"/>
      <c r="C39" s="946"/>
      <c r="D39" s="947"/>
      <c r="E39" s="940"/>
      <c r="F39" s="940"/>
      <c r="G39" s="940"/>
      <c r="H39" s="940"/>
      <c r="I39" s="940"/>
      <c r="J39" s="940"/>
      <c r="K39" s="940"/>
      <c r="L39" s="940"/>
      <c r="M39" s="940"/>
      <c r="N39" s="940"/>
      <c r="O39" s="940"/>
      <c r="P39" s="940"/>
      <c r="Q39" s="940"/>
      <c r="R39" s="940"/>
      <c r="S39" s="941"/>
      <c r="V39" s="354"/>
      <c r="W39" s="354"/>
      <c r="X39" s="354"/>
      <c r="Y39" s="354"/>
      <c r="Z39" s="354"/>
    </row>
    <row r="40" spans="1:26" ht="15" customHeight="1" x14ac:dyDescent="0.2">
      <c r="A40" s="913" t="s">
        <v>524</v>
      </c>
      <c r="B40" s="914"/>
      <c r="C40" s="914"/>
      <c r="D40" s="925"/>
      <c r="E40" s="926"/>
      <c r="F40" s="926"/>
      <c r="G40" s="926"/>
      <c r="H40" s="926"/>
      <c r="I40" s="926"/>
      <c r="J40" s="926"/>
      <c r="K40" s="926"/>
      <c r="L40" s="926"/>
      <c r="M40" s="926"/>
      <c r="N40" s="926"/>
      <c r="O40" s="926"/>
      <c r="P40" s="926"/>
      <c r="Q40" s="926"/>
      <c r="R40" s="926"/>
      <c r="S40" s="927"/>
    </row>
    <row r="41" spans="1:26" ht="15" customHeight="1" x14ac:dyDescent="0.2">
      <c r="A41" s="913"/>
      <c r="B41" s="914"/>
      <c r="C41" s="914"/>
      <c r="D41" s="925"/>
      <c r="E41" s="926"/>
      <c r="F41" s="926"/>
      <c r="G41" s="926"/>
      <c r="H41" s="926"/>
      <c r="I41" s="926"/>
      <c r="J41" s="926"/>
      <c r="K41" s="926"/>
      <c r="L41" s="926"/>
      <c r="M41" s="926"/>
      <c r="N41" s="926"/>
      <c r="O41" s="926"/>
      <c r="P41" s="926"/>
      <c r="Q41" s="926"/>
      <c r="R41" s="926"/>
      <c r="S41" s="927"/>
    </row>
    <row r="42" spans="1:26" ht="15" customHeight="1" x14ac:dyDescent="0.2">
      <c r="A42" s="913"/>
      <c r="B42" s="914"/>
      <c r="C42" s="914"/>
      <c r="D42" s="925"/>
      <c r="E42" s="926"/>
      <c r="F42" s="926"/>
      <c r="G42" s="926"/>
      <c r="H42" s="926"/>
      <c r="I42" s="926"/>
      <c r="J42" s="926"/>
      <c r="K42" s="926"/>
      <c r="L42" s="926"/>
      <c r="M42" s="926"/>
      <c r="N42" s="926"/>
      <c r="O42" s="926"/>
      <c r="P42" s="926"/>
      <c r="Q42" s="926"/>
      <c r="R42" s="926"/>
      <c r="S42" s="927"/>
    </row>
    <row r="43" spans="1:26" ht="15" customHeight="1" x14ac:dyDescent="0.2">
      <c r="A43" s="913"/>
      <c r="B43" s="914"/>
      <c r="C43" s="914"/>
      <c r="D43" s="925"/>
      <c r="E43" s="926"/>
      <c r="F43" s="926"/>
      <c r="G43" s="926"/>
      <c r="H43" s="926"/>
      <c r="I43" s="926"/>
      <c r="J43" s="926"/>
      <c r="K43" s="926"/>
      <c r="L43" s="926"/>
      <c r="M43" s="926"/>
      <c r="N43" s="926"/>
      <c r="O43" s="926"/>
      <c r="P43" s="926"/>
      <c r="Q43" s="926"/>
      <c r="R43" s="926"/>
      <c r="S43" s="927"/>
      <c r="V43" s="354"/>
      <c r="W43" s="355"/>
      <c r="X43" s="355"/>
      <c r="Y43" s="345"/>
      <c r="Z43" s="345"/>
    </row>
    <row r="44" spans="1:26" ht="15" customHeight="1" x14ac:dyDescent="0.2">
      <c r="A44" s="913"/>
      <c r="B44" s="914"/>
      <c r="C44" s="914"/>
      <c r="D44" s="925"/>
      <c r="E44" s="926"/>
      <c r="F44" s="926"/>
      <c r="G44" s="926"/>
      <c r="H44" s="926"/>
      <c r="I44" s="926"/>
      <c r="J44" s="926"/>
      <c r="K44" s="926"/>
      <c r="L44" s="926"/>
      <c r="M44" s="926"/>
      <c r="N44" s="926"/>
      <c r="O44" s="926"/>
      <c r="P44" s="926"/>
      <c r="Q44" s="926"/>
      <c r="R44" s="926"/>
      <c r="S44" s="927"/>
      <c r="V44" s="354"/>
      <c r="W44" s="354"/>
      <c r="X44" s="354"/>
      <c r="Y44" s="354"/>
      <c r="Z44" s="354"/>
    </row>
    <row r="45" spans="1:26" ht="15" customHeight="1" x14ac:dyDescent="0.2">
      <c r="A45" s="930">
        <f>IF(LEN(E40)&lt;=200,LEN(E40),"→200字を超過しています")</f>
        <v>0</v>
      </c>
      <c r="B45" s="931"/>
      <c r="C45" s="931"/>
      <c r="D45" s="932"/>
      <c r="E45" s="928"/>
      <c r="F45" s="928"/>
      <c r="G45" s="928"/>
      <c r="H45" s="928"/>
      <c r="I45" s="928"/>
      <c r="J45" s="928"/>
      <c r="K45" s="928"/>
      <c r="L45" s="928"/>
      <c r="M45" s="928"/>
      <c r="N45" s="928"/>
      <c r="O45" s="928"/>
      <c r="P45" s="928"/>
      <c r="Q45" s="928"/>
      <c r="R45" s="928"/>
      <c r="S45" s="929"/>
      <c r="V45" s="354"/>
      <c r="W45" s="354"/>
      <c r="X45" s="354"/>
      <c r="Y45" s="354"/>
      <c r="Z45" s="354"/>
    </row>
  </sheetData>
  <sheetProtection sheet="1" insertRows="0" deleteRows="0" selectLockedCells="1"/>
  <mergeCells count="45">
    <mergeCell ref="A2:D2"/>
    <mergeCell ref="E2:S4"/>
    <mergeCell ref="A18:D18"/>
    <mergeCell ref="A19:D19"/>
    <mergeCell ref="K19:N19"/>
    <mergeCell ref="E19:J19"/>
    <mergeCell ref="O19:R19"/>
    <mergeCell ref="A10:S11"/>
    <mergeCell ref="A13:D16"/>
    <mergeCell ref="E12:S12"/>
    <mergeCell ref="E13:S17"/>
    <mergeCell ref="A12:D12"/>
    <mergeCell ref="A17:D17"/>
    <mergeCell ref="E6:S7"/>
    <mergeCell ref="A7:D7"/>
    <mergeCell ref="A8:D8"/>
    <mergeCell ref="A24:S25"/>
    <mergeCell ref="A26:D26"/>
    <mergeCell ref="E26:S26"/>
    <mergeCell ref="A20:D23"/>
    <mergeCell ref="E20:K20"/>
    <mergeCell ref="L20:S20"/>
    <mergeCell ref="E21:K21"/>
    <mergeCell ref="E23:K23"/>
    <mergeCell ref="L23:S23"/>
    <mergeCell ref="L21:S21"/>
    <mergeCell ref="E22:K22"/>
    <mergeCell ref="L22:S22"/>
    <mergeCell ref="A40:D44"/>
    <mergeCell ref="E40:S45"/>
    <mergeCell ref="A45:D45"/>
    <mergeCell ref="A32:D38"/>
    <mergeCell ref="E27:S31"/>
    <mergeCell ref="E32:S39"/>
    <mergeCell ref="A31:D31"/>
    <mergeCell ref="A27:D30"/>
    <mergeCell ref="A39:D39"/>
    <mergeCell ref="E8:S9"/>
    <mergeCell ref="E18:G18"/>
    <mergeCell ref="L18:S18"/>
    <mergeCell ref="A9:D9"/>
    <mergeCell ref="A3:D3"/>
    <mergeCell ref="A4:D4"/>
    <mergeCell ref="A6:D6"/>
    <mergeCell ref="A5:S5"/>
  </mergeCells>
  <phoneticPr fontId="1"/>
  <dataValidations xWindow="1089" yWindow="659" count="7">
    <dataValidation type="list" allowBlank="1" showInputMessage="1" showErrorMessage="1" prompt="目で見て確認できる製品・技術が対象です。試作中、開発中のもの、実体が確認できないものは対象となりません。" sqref="E19:J19">
      <formula1>"選択してください,試作品,既存製品"</formula1>
    </dataValidation>
    <dataValidation type="list" allowBlank="1" showInputMessage="1" showErrorMessage="1" sqref="E18">
      <formula1>"選択してください,令和,平成,昭和,大正,明治"</formula1>
    </dataValidation>
    <dataValidation imeMode="disabled" allowBlank="1" showInputMessage="1" showErrorMessage="1" sqref="H18 J18 O19:R19"/>
    <dataValidation allowBlank="1" showInputMessage="1" showErrorMessage="1" prompt="対象製品等は原則１種類です" sqref="E12:S12 E26:S26"/>
    <dataValidation allowBlank="1" showInputMessage="1" showErrorMessage="1" prompt="上記以外に特筆すべき点があれば追加で説明してください。_x000a_・利用素材や技術等の特徴_x000a_・技術や取引先等自社の強み" sqref="E40:S45"/>
    <dataValidation allowBlank="1" showInputMessage="1" showErrorMessage="1" prompt="主に以下の点を説明してください_x000a_・改良前製品や競合・類似製品と比較しての優位性_x000a_・顧客又は自社へもたらすメリットの大きさ_x000a_例）機能性・利便性・安全性・品質の向上、高付加価値化、コスト削減" sqref="E32:S39"/>
    <dataValidation allowBlank="1" showInputMessage="1" showErrorMessage="1" prompt="機能・用途について説明してください_x000a_" sqref="E13:S17"/>
  </dataValidations>
  <pageMargins left="0.59055118110236227" right="0.19685039370078741" top="0.39370078740157483" bottom="0.39370078740157483" header="0.19685039370078741" footer="0.19685039370078741"/>
  <pageSetup paperSize="9" scale="97" orientation="portrait" r:id="rId1"/>
  <headerFooter>
    <oddFooter>&amp;C&amp;10&amp;A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Z57"/>
  <sheetViews>
    <sheetView showGridLines="0" view="pageBreakPreview" topLeftCell="A37" zoomScale="89" zoomScaleNormal="100" zoomScaleSheetLayoutView="89" workbookViewId="0">
      <selection activeCell="I56" sqref="I56:S57"/>
    </sheetView>
  </sheetViews>
  <sheetFormatPr defaultColWidth="5" defaultRowHeight="15" customHeight="1" x14ac:dyDescent="0.2"/>
  <cols>
    <col min="1" max="4" width="5" style="356"/>
    <col min="5" max="19" width="5" style="345"/>
    <col min="20" max="20" width="4.453125" style="323" bestFit="1" customWidth="1"/>
    <col min="21" max="26" width="5" style="323"/>
    <col min="27" max="16384" width="5" style="345"/>
  </cols>
  <sheetData>
    <row r="1" spans="1:24" ht="15" customHeight="1" x14ac:dyDescent="0.2">
      <c r="A1" s="342"/>
      <c r="B1" s="342"/>
      <c r="C1" s="342"/>
      <c r="D1" s="342"/>
      <c r="E1" s="342"/>
      <c r="F1" s="342"/>
      <c r="G1" s="342"/>
      <c r="H1" s="342"/>
      <c r="I1" s="342"/>
      <c r="J1" s="342"/>
      <c r="K1" s="342"/>
      <c r="L1" s="342"/>
      <c r="M1" s="342"/>
      <c r="N1" s="342"/>
      <c r="O1" s="342"/>
      <c r="P1" s="342"/>
      <c r="Q1" s="342"/>
      <c r="R1" s="342"/>
      <c r="S1" s="343"/>
      <c r="T1" s="324"/>
      <c r="U1" s="353"/>
    </row>
    <row r="2" spans="1:24" ht="15" customHeight="1" x14ac:dyDescent="0.2">
      <c r="A2" s="948" t="s">
        <v>637</v>
      </c>
      <c r="B2" s="949"/>
      <c r="C2" s="949"/>
      <c r="D2" s="949"/>
      <c r="E2" s="949"/>
      <c r="F2" s="949"/>
      <c r="G2" s="949"/>
      <c r="H2" s="949"/>
      <c r="I2" s="949"/>
      <c r="J2" s="949"/>
      <c r="K2" s="949"/>
      <c r="L2" s="949"/>
      <c r="M2" s="949"/>
      <c r="N2" s="949"/>
      <c r="O2" s="949"/>
      <c r="P2" s="949"/>
      <c r="Q2" s="949"/>
      <c r="R2" s="949"/>
      <c r="S2" s="950"/>
      <c r="T2" s="324"/>
    </row>
    <row r="3" spans="1:24" ht="15" customHeight="1" x14ac:dyDescent="0.2">
      <c r="A3" s="951"/>
      <c r="B3" s="952"/>
      <c r="C3" s="952"/>
      <c r="D3" s="952"/>
      <c r="E3" s="952"/>
      <c r="F3" s="952"/>
      <c r="G3" s="952"/>
      <c r="H3" s="952"/>
      <c r="I3" s="952"/>
      <c r="J3" s="952"/>
      <c r="K3" s="952"/>
      <c r="L3" s="952"/>
      <c r="M3" s="952"/>
      <c r="N3" s="952"/>
      <c r="O3" s="952"/>
      <c r="P3" s="952"/>
      <c r="Q3" s="952"/>
      <c r="R3" s="952"/>
      <c r="S3" s="953"/>
      <c r="T3" s="324"/>
    </row>
    <row r="4" spans="1:24" ht="15" customHeight="1" x14ac:dyDescent="0.2">
      <c r="A4" s="1007" t="s">
        <v>256</v>
      </c>
      <c r="B4" s="1008"/>
      <c r="C4" s="1008"/>
      <c r="D4" s="1008"/>
      <c r="E4" s="1008"/>
      <c r="F4" s="1008"/>
      <c r="G4" s="1008"/>
      <c r="H4" s="1008"/>
      <c r="I4" s="1008"/>
      <c r="J4" s="1008"/>
      <c r="K4" s="1008"/>
      <c r="L4" s="1008"/>
      <c r="M4" s="1008"/>
      <c r="N4" s="1008"/>
      <c r="O4" s="1008"/>
      <c r="P4" s="1008"/>
      <c r="Q4" s="1008"/>
      <c r="R4" s="1008"/>
      <c r="S4" s="1009"/>
      <c r="T4" s="324"/>
    </row>
    <row r="5" spans="1:24" ht="15" customHeight="1" x14ac:dyDescent="0.2">
      <c r="A5" s="357"/>
      <c r="B5" s="1006" t="s">
        <v>525</v>
      </c>
      <c r="C5" s="1006"/>
      <c r="D5" s="1006"/>
      <c r="E5" s="1006"/>
      <c r="F5" s="1006"/>
      <c r="G5" s="1006"/>
      <c r="H5" s="1006"/>
      <c r="I5" s="1006"/>
      <c r="J5" s="1006"/>
      <c r="K5" s="1010" t="s">
        <v>526</v>
      </c>
      <c r="L5" s="1010"/>
      <c r="M5" s="1010"/>
      <c r="N5" s="1010"/>
      <c r="O5" s="1010"/>
      <c r="P5" s="1010"/>
      <c r="Q5" s="1010"/>
      <c r="R5" s="1010"/>
      <c r="S5" s="1011"/>
      <c r="T5" s="324"/>
    </row>
    <row r="6" spans="1:24" ht="15" customHeight="1" x14ac:dyDescent="0.2">
      <c r="A6" s="358"/>
      <c r="B6" s="1006"/>
      <c r="C6" s="1006"/>
      <c r="D6" s="1006"/>
      <c r="E6" s="1006"/>
      <c r="F6" s="1006"/>
      <c r="G6" s="1006"/>
      <c r="H6" s="1006"/>
      <c r="I6" s="1006"/>
      <c r="J6" s="1006"/>
      <c r="K6" s="1010"/>
      <c r="L6" s="1010"/>
      <c r="M6" s="1010"/>
      <c r="N6" s="1010"/>
      <c r="O6" s="1010"/>
      <c r="P6" s="1010"/>
      <c r="Q6" s="1010"/>
      <c r="R6" s="1010"/>
      <c r="S6" s="1011"/>
      <c r="T6" s="324"/>
    </row>
    <row r="7" spans="1:24" ht="15" customHeight="1" x14ac:dyDescent="0.2">
      <c r="A7" s="1021" t="s">
        <v>244</v>
      </c>
      <c r="B7" s="1022"/>
      <c r="C7" s="1022"/>
      <c r="D7" s="1022"/>
      <c r="E7" s="1022"/>
      <c r="F7" s="1022"/>
      <c r="G7" s="1022"/>
      <c r="H7" s="1022"/>
      <c r="I7" s="1022"/>
      <c r="J7" s="1022"/>
      <c r="K7" s="1031"/>
      <c r="L7" s="1031"/>
      <c r="M7" s="1031"/>
      <c r="N7" s="1031"/>
      <c r="O7" s="1031"/>
      <c r="P7" s="1031"/>
      <c r="Q7" s="1031"/>
      <c r="R7" s="1031"/>
      <c r="S7" s="1032"/>
      <c r="T7" s="324"/>
    </row>
    <row r="8" spans="1:24" ht="15" customHeight="1" x14ac:dyDescent="0.2">
      <c r="A8" s="1021"/>
      <c r="B8" s="1022"/>
      <c r="C8" s="1022"/>
      <c r="D8" s="1022"/>
      <c r="E8" s="1022"/>
      <c r="F8" s="1022"/>
      <c r="G8" s="1022"/>
      <c r="H8" s="1022"/>
      <c r="I8" s="1022"/>
      <c r="J8" s="1022"/>
      <c r="K8" s="1031"/>
      <c r="L8" s="1031"/>
      <c r="M8" s="1031"/>
      <c r="N8" s="1031"/>
      <c r="O8" s="1031"/>
      <c r="P8" s="1031"/>
      <c r="Q8" s="1031"/>
      <c r="R8" s="1031"/>
      <c r="S8" s="1032"/>
      <c r="T8" s="324"/>
      <c r="X8" s="359"/>
    </row>
    <row r="9" spans="1:24" ht="15" customHeight="1" x14ac:dyDescent="0.2">
      <c r="A9" s="1021"/>
      <c r="B9" s="1022"/>
      <c r="C9" s="1022"/>
      <c r="D9" s="1022"/>
      <c r="E9" s="1022"/>
      <c r="F9" s="1022"/>
      <c r="G9" s="1022"/>
      <c r="H9" s="1022"/>
      <c r="I9" s="1022"/>
      <c r="J9" s="1022"/>
      <c r="K9" s="1031"/>
      <c r="L9" s="1031"/>
      <c r="M9" s="1031"/>
      <c r="N9" s="1031"/>
      <c r="O9" s="1031"/>
      <c r="P9" s="1031"/>
      <c r="Q9" s="1031"/>
      <c r="R9" s="1031"/>
      <c r="S9" s="1032"/>
    </row>
    <row r="10" spans="1:24" ht="15" customHeight="1" x14ac:dyDescent="0.2">
      <c r="A10" s="1021"/>
      <c r="B10" s="1022"/>
      <c r="C10" s="1022"/>
      <c r="D10" s="1022"/>
      <c r="E10" s="1022"/>
      <c r="F10" s="1022"/>
      <c r="G10" s="1022"/>
      <c r="H10" s="1022"/>
      <c r="I10" s="1022"/>
      <c r="J10" s="1022"/>
      <c r="K10" s="1031"/>
      <c r="L10" s="1031"/>
      <c r="M10" s="1031"/>
      <c r="N10" s="1031"/>
      <c r="O10" s="1031"/>
      <c r="P10" s="1031"/>
      <c r="Q10" s="1031"/>
      <c r="R10" s="1031"/>
      <c r="S10" s="1032"/>
    </row>
    <row r="11" spans="1:24" ht="15" customHeight="1" x14ac:dyDescent="0.2">
      <c r="A11" s="1021"/>
      <c r="B11" s="1022"/>
      <c r="C11" s="1022"/>
      <c r="D11" s="1022"/>
      <c r="E11" s="1022"/>
      <c r="F11" s="1022"/>
      <c r="G11" s="1022"/>
      <c r="H11" s="1022"/>
      <c r="I11" s="1022"/>
      <c r="J11" s="1022"/>
      <c r="K11" s="1031"/>
      <c r="L11" s="1031"/>
      <c r="M11" s="1031"/>
      <c r="N11" s="1031"/>
      <c r="O11" s="1031"/>
      <c r="P11" s="1031"/>
      <c r="Q11" s="1031"/>
      <c r="R11" s="1031"/>
      <c r="S11" s="1032"/>
    </row>
    <row r="12" spans="1:24" ht="15" customHeight="1" x14ac:dyDescent="0.2">
      <c r="A12" s="1021"/>
      <c r="B12" s="1022"/>
      <c r="C12" s="1022"/>
      <c r="D12" s="1022"/>
      <c r="E12" s="1022"/>
      <c r="F12" s="1022"/>
      <c r="G12" s="1022"/>
      <c r="H12" s="1022"/>
      <c r="I12" s="1022"/>
      <c r="J12" s="1022"/>
      <c r="K12" s="1031"/>
      <c r="L12" s="1031"/>
      <c r="M12" s="1031"/>
      <c r="N12" s="1031"/>
      <c r="O12" s="1031"/>
      <c r="P12" s="1031"/>
      <c r="Q12" s="1031"/>
      <c r="R12" s="1031"/>
      <c r="S12" s="1032"/>
    </row>
    <row r="13" spans="1:24" ht="15" customHeight="1" x14ac:dyDescent="0.2">
      <c r="A13" s="1021"/>
      <c r="B13" s="1022"/>
      <c r="C13" s="1022"/>
      <c r="D13" s="1022"/>
      <c r="E13" s="1022"/>
      <c r="F13" s="1022"/>
      <c r="G13" s="1022"/>
      <c r="H13" s="1022"/>
      <c r="I13" s="1022"/>
      <c r="J13" s="1022"/>
      <c r="K13" s="1031"/>
      <c r="L13" s="1031"/>
      <c r="M13" s="1031"/>
      <c r="N13" s="1031"/>
      <c r="O13" s="1031"/>
      <c r="P13" s="1031"/>
      <c r="Q13" s="1031"/>
      <c r="R13" s="1031"/>
      <c r="S13" s="1032"/>
    </row>
    <row r="14" spans="1:24" ht="15" customHeight="1" x14ac:dyDescent="0.2">
      <c r="A14" s="1021"/>
      <c r="B14" s="1022"/>
      <c r="C14" s="1022"/>
      <c r="D14" s="1022"/>
      <c r="E14" s="1022"/>
      <c r="F14" s="1022"/>
      <c r="G14" s="1022"/>
      <c r="H14" s="1022"/>
      <c r="I14" s="1022"/>
      <c r="J14" s="1022"/>
      <c r="K14" s="1031"/>
      <c r="L14" s="1031"/>
      <c r="M14" s="1031"/>
      <c r="N14" s="1031"/>
      <c r="O14" s="1031"/>
      <c r="P14" s="1031"/>
      <c r="Q14" s="1031"/>
      <c r="R14" s="1031"/>
      <c r="S14" s="1032"/>
    </row>
    <row r="15" spans="1:24" ht="15" customHeight="1" x14ac:dyDescent="0.2">
      <c r="A15" s="1021"/>
      <c r="B15" s="1022"/>
      <c r="C15" s="1022"/>
      <c r="D15" s="1022"/>
      <c r="E15" s="1022"/>
      <c r="F15" s="1022"/>
      <c r="G15" s="1022"/>
      <c r="H15" s="1022"/>
      <c r="I15" s="1022"/>
      <c r="J15" s="1022"/>
      <c r="K15" s="1031"/>
      <c r="L15" s="1031"/>
      <c r="M15" s="1031"/>
      <c r="N15" s="1031"/>
      <c r="O15" s="1031"/>
      <c r="P15" s="1031"/>
      <c r="Q15" s="1031"/>
      <c r="R15" s="1031"/>
      <c r="S15" s="1032"/>
    </row>
    <row r="16" spans="1:24" ht="15" customHeight="1" x14ac:dyDescent="0.2">
      <c r="A16" s="1021"/>
      <c r="B16" s="1022"/>
      <c r="C16" s="1022"/>
      <c r="D16" s="1022"/>
      <c r="E16" s="1022"/>
      <c r="F16" s="1022"/>
      <c r="G16" s="1022"/>
      <c r="H16" s="1022"/>
      <c r="I16" s="1022"/>
      <c r="J16" s="1022"/>
      <c r="K16" s="1031"/>
      <c r="L16" s="1031"/>
      <c r="M16" s="1031"/>
      <c r="N16" s="1031"/>
      <c r="O16" s="1031"/>
      <c r="P16" s="1031"/>
      <c r="Q16" s="1031"/>
      <c r="R16" s="1031"/>
      <c r="S16" s="1032"/>
    </row>
    <row r="17" spans="1:19" ht="15" customHeight="1" x14ac:dyDescent="0.2">
      <c r="A17" s="1021"/>
      <c r="B17" s="1022"/>
      <c r="C17" s="1022"/>
      <c r="D17" s="1022"/>
      <c r="E17" s="1022"/>
      <c r="F17" s="1022"/>
      <c r="G17" s="1022"/>
      <c r="H17" s="1022"/>
      <c r="I17" s="1022"/>
      <c r="J17" s="1022"/>
      <c r="K17" s="1031"/>
      <c r="L17" s="1031"/>
      <c r="M17" s="1031"/>
      <c r="N17" s="1031"/>
      <c r="O17" s="1031"/>
      <c r="P17" s="1031"/>
      <c r="Q17" s="1031"/>
      <c r="R17" s="1031"/>
      <c r="S17" s="1032"/>
    </row>
    <row r="18" spans="1:19" ht="15" customHeight="1" x14ac:dyDescent="0.2">
      <c r="A18" s="1021"/>
      <c r="B18" s="1022"/>
      <c r="C18" s="1022"/>
      <c r="D18" s="1022"/>
      <c r="E18" s="1022"/>
      <c r="F18" s="1022"/>
      <c r="G18" s="1022"/>
      <c r="H18" s="1022"/>
      <c r="I18" s="1022"/>
      <c r="J18" s="1022"/>
      <c r="K18" s="1031"/>
      <c r="L18" s="1031"/>
      <c r="M18" s="1031"/>
      <c r="N18" s="1031"/>
      <c r="O18" s="1031"/>
      <c r="P18" s="1031"/>
      <c r="Q18" s="1031"/>
      <c r="R18" s="1031"/>
      <c r="S18" s="1032"/>
    </row>
    <row r="19" spans="1:19" ht="15" customHeight="1" x14ac:dyDescent="0.2">
      <c r="A19" s="1021"/>
      <c r="B19" s="1022"/>
      <c r="C19" s="1022"/>
      <c r="D19" s="1022"/>
      <c r="E19" s="1022"/>
      <c r="F19" s="1022"/>
      <c r="G19" s="1022"/>
      <c r="H19" s="1022"/>
      <c r="I19" s="1022"/>
      <c r="J19" s="1022"/>
      <c r="K19" s="1031"/>
      <c r="L19" s="1031"/>
      <c r="M19" s="1031"/>
      <c r="N19" s="1031"/>
      <c r="O19" s="1031"/>
      <c r="P19" s="1031"/>
      <c r="Q19" s="1031"/>
      <c r="R19" s="1031"/>
      <c r="S19" s="1032"/>
    </row>
    <row r="20" spans="1:19" ht="15" customHeight="1" x14ac:dyDescent="0.2">
      <c r="A20" s="1021"/>
      <c r="B20" s="1022"/>
      <c r="C20" s="1022"/>
      <c r="D20" s="1022"/>
      <c r="E20" s="1022"/>
      <c r="F20" s="1022"/>
      <c r="G20" s="1022"/>
      <c r="H20" s="1022"/>
      <c r="I20" s="1022"/>
      <c r="J20" s="1022"/>
      <c r="K20" s="1031"/>
      <c r="L20" s="1031"/>
      <c r="M20" s="1031"/>
      <c r="N20" s="1031"/>
      <c r="O20" s="1031"/>
      <c r="P20" s="1031"/>
      <c r="Q20" s="1031"/>
      <c r="R20" s="1031"/>
      <c r="S20" s="1032"/>
    </row>
    <row r="21" spans="1:19" ht="15" customHeight="1" x14ac:dyDescent="0.2">
      <c r="A21" s="1021"/>
      <c r="B21" s="1022"/>
      <c r="C21" s="1022"/>
      <c r="D21" s="1022"/>
      <c r="E21" s="1022"/>
      <c r="F21" s="1022"/>
      <c r="G21" s="1022"/>
      <c r="H21" s="1022"/>
      <c r="I21" s="1022"/>
      <c r="J21" s="1022"/>
      <c r="K21" s="1031"/>
      <c r="L21" s="1031"/>
      <c r="M21" s="1031"/>
      <c r="N21" s="1031"/>
      <c r="O21" s="1031"/>
      <c r="P21" s="1031"/>
      <c r="Q21" s="1031"/>
      <c r="R21" s="1031"/>
      <c r="S21" s="1032"/>
    </row>
    <row r="22" spans="1:19" ht="15" customHeight="1" x14ac:dyDescent="0.2">
      <c r="A22" s="1021"/>
      <c r="B22" s="1022"/>
      <c r="C22" s="1022"/>
      <c r="D22" s="1022"/>
      <c r="E22" s="1022"/>
      <c r="F22" s="1022"/>
      <c r="G22" s="1022"/>
      <c r="H22" s="1022"/>
      <c r="I22" s="1022"/>
      <c r="J22" s="1022"/>
      <c r="K22" s="1031"/>
      <c r="L22" s="1031"/>
      <c r="M22" s="1031"/>
      <c r="N22" s="1031"/>
      <c r="O22" s="1031"/>
      <c r="P22" s="1031"/>
      <c r="Q22" s="1031"/>
      <c r="R22" s="1031"/>
      <c r="S22" s="1032"/>
    </row>
    <row r="23" spans="1:19" ht="15" customHeight="1" x14ac:dyDescent="0.2">
      <c r="A23" s="1021"/>
      <c r="B23" s="1022"/>
      <c r="C23" s="1022"/>
      <c r="D23" s="1022"/>
      <c r="E23" s="1022"/>
      <c r="F23" s="1022"/>
      <c r="G23" s="1022"/>
      <c r="H23" s="1022"/>
      <c r="I23" s="1022"/>
      <c r="J23" s="1022"/>
      <c r="K23" s="1031"/>
      <c r="L23" s="1031"/>
      <c r="M23" s="1031"/>
      <c r="N23" s="1031"/>
      <c r="O23" s="1031"/>
      <c r="P23" s="1031"/>
      <c r="Q23" s="1031"/>
      <c r="R23" s="1031"/>
      <c r="S23" s="1032"/>
    </row>
    <row r="24" spans="1:19" ht="15" customHeight="1" x14ac:dyDescent="0.2">
      <c r="A24" s="1021"/>
      <c r="B24" s="1022"/>
      <c r="C24" s="1022"/>
      <c r="D24" s="1022"/>
      <c r="E24" s="1022"/>
      <c r="F24" s="1022"/>
      <c r="G24" s="1022"/>
      <c r="H24" s="1022"/>
      <c r="I24" s="1022"/>
      <c r="J24" s="1022"/>
      <c r="K24" s="1031"/>
      <c r="L24" s="1031"/>
      <c r="M24" s="1031"/>
      <c r="N24" s="1031"/>
      <c r="O24" s="1031"/>
      <c r="P24" s="1031"/>
      <c r="Q24" s="1031"/>
      <c r="R24" s="1031"/>
      <c r="S24" s="1032"/>
    </row>
    <row r="25" spans="1:19" ht="15" customHeight="1" x14ac:dyDescent="0.2">
      <c r="A25" s="1021"/>
      <c r="B25" s="1022"/>
      <c r="C25" s="1022"/>
      <c r="D25" s="1022"/>
      <c r="E25" s="1022"/>
      <c r="F25" s="1022"/>
      <c r="G25" s="1022"/>
      <c r="H25" s="1022"/>
      <c r="I25" s="1022"/>
      <c r="J25" s="1022"/>
      <c r="K25" s="1031"/>
      <c r="L25" s="1031"/>
      <c r="M25" s="1031"/>
      <c r="N25" s="1031"/>
      <c r="O25" s="1031"/>
      <c r="P25" s="1031"/>
      <c r="Q25" s="1031"/>
      <c r="R25" s="1031"/>
      <c r="S25" s="1032"/>
    </row>
    <row r="26" spans="1:19" ht="15" customHeight="1" x14ac:dyDescent="0.2">
      <c r="A26" s="1021"/>
      <c r="B26" s="1022"/>
      <c r="C26" s="1022"/>
      <c r="D26" s="1022"/>
      <c r="E26" s="1022"/>
      <c r="F26" s="1022"/>
      <c r="G26" s="1022"/>
      <c r="H26" s="1022"/>
      <c r="I26" s="1022"/>
      <c r="J26" s="1022"/>
      <c r="K26" s="1031"/>
      <c r="L26" s="1031"/>
      <c r="M26" s="1031"/>
      <c r="N26" s="1031"/>
      <c r="O26" s="1031"/>
      <c r="P26" s="1031"/>
      <c r="Q26" s="1031"/>
      <c r="R26" s="1031"/>
      <c r="S26" s="1032"/>
    </row>
    <row r="27" spans="1:19" ht="15" customHeight="1" x14ac:dyDescent="0.2">
      <c r="A27" s="1021"/>
      <c r="B27" s="1022"/>
      <c r="C27" s="1022"/>
      <c r="D27" s="1022"/>
      <c r="E27" s="1022"/>
      <c r="F27" s="1022"/>
      <c r="G27" s="1022"/>
      <c r="H27" s="1022"/>
      <c r="I27" s="1022"/>
      <c r="J27" s="1022"/>
      <c r="K27" s="1031"/>
      <c r="L27" s="1031"/>
      <c r="M27" s="1031"/>
      <c r="N27" s="1031"/>
      <c r="O27" s="1031"/>
      <c r="P27" s="1031"/>
      <c r="Q27" s="1031"/>
      <c r="R27" s="1031"/>
      <c r="S27" s="1032"/>
    </row>
    <row r="28" spans="1:19" ht="15" customHeight="1" x14ac:dyDescent="0.2">
      <c r="A28" s="1021"/>
      <c r="B28" s="1022"/>
      <c r="C28" s="1022"/>
      <c r="D28" s="1022"/>
      <c r="E28" s="1022"/>
      <c r="F28" s="1022"/>
      <c r="G28" s="1022"/>
      <c r="H28" s="1022"/>
      <c r="I28" s="1022"/>
      <c r="J28" s="1022"/>
      <c r="K28" s="1031"/>
      <c r="L28" s="1031"/>
      <c r="M28" s="1031"/>
      <c r="N28" s="1031"/>
      <c r="O28" s="1031"/>
      <c r="P28" s="1031"/>
      <c r="Q28" s="1031"/>
      <c r="R28" s="1031"/>
      <c r="S28" s="1032"/>
    </row>
    <row r="29" spans="1:19" ht="15" customHeight="1" x14ac:dyDescent="0.2">
      <c r="A29" s="1021"/>
      <c r="B29" s="1022"/>
      <c r="C29" s="1022"/>
      <c r="D29" s="1022"/>
      <c r="E29" s="1022"/>
      <c r="F29" s="1022"/>
      <c r="G29" s="1022"/>
      <c r="H29" s="1022"/>
      <c r="I29" s="1022"/>
      <c r="J29" s="1022"/>
      <c r="K29" s="1031"/>
      <c r="L29" s="1031"/>
      <c r="M29" s="1031"/>
      <c r="N29" s="1031"/>
      <c r="O29" s="1031"/>
      <c r="P29" s="1031"/>
      <c r="Q29" s="1031"/>
      <c r="R29" s="1031"/>
      <c r="S29" s="1032"/>
    </row>
    <row r="30" spans="1:19" ht="15" customHeight="1" x14ac:dyDescent="0.2">
      <c r="A30" s="1021"/>
      <c r="B30" s="1022"/>
      <c r="C30" s="1022"/>
      <c r="D30" s="1022"/>
      <c r="E30" s="1022"/>
      <c r="F30" s="1022"/>
      <c r="G30" s="1022"/>
      <c r="H30" s="1022"/>
      <c r="I30" s="1022"/>
      <c r="J30" s="1022"/>
      <c r="K30" s="1031"/>
      <c r="L30" s="1031"/>
      <c r="M30" s="1031"/>
      <c r="N30" s="1031"/>
      <c r="O30" s="1031"/>
      <c r="P30" s="1031"/>
      <c r="Q30" s="1031"/>
      <c r="R30" s="1031"/>
      <c r="S30" s="1032"/>
    </row>
    <row r="31" spans="1:19" ht="15" customHeight="1" x14ac:dyDescent="0.2">
      <c r="A31" s="1021"/>
      <c r="B31" s="1022"/>
      <c r="C31" s="1022"/>
      <c r="D31" s="1022"/>
      <c r="E31" s="1022"/>
      <c r="F31" s="1022"/>
      <c r="G31" s="1022"/>
      <c r="H31" s="1022"/>
      <c r="I31" s="1022"/>
      <c r="J31" s="1022"/>
      <c r="K31" s="1031"/>
      <c r="L31" s="1031"/>
      <c r="M31" s="1031"/>
      <c r="N31" s="1031"/>
      <c r="O31" s="1031"/>
      <c r="P31" s="1031"/>
      <c r="Q31" s="1031"/>
      <c r="R31" s="1031"/>
      <c r="S31" s="1032"/>
    </row>
    <row r="32" spans="1:19" ht="15" customHeight="1" x14ac:dyDescent="0.2">
      <c r="A32" s="1021"/>
      <c r="B32" s="1022"/>
      <c r="C32" s="1022"/>
      <c r="D32" s="1022"/>
      <c r="E32" s="1022"/>
      <c r="F32" s="1022"/>
      <c r="G32" s="1022"/>
      <c r="H32" s="1022"/>
      <c r="I32" s="1022"/>
      <c r="J32" s="1022"/>
      <c r="K32" s="1031"/>
      <c r="L32" s="1031"/>
      <c r="M32" s="1031"/>
      <c r="N32" s="1031"/>
      <c r="O32" s="1031"/>
      <c r="P32" s="1031"/>
      <c r="Q32" s="1031"/>
      <c r="R32" s="1031"/>
      <c r="S32" s="1032"/>
    </row>
    <row r="33" spans="1:19" ht="15" customHeight="1" x14ac:dyDescent="0.2">
      <c r="A33" s="1021"/>
      <c r="B33" s="1022"/>
      <c r="C33" s="1022"/>
      <c r="D33" s="1022"/>
      <c r="E33" s="1022"/>
      <c r="F33" s="1022"/>
      <c r="G33" s="1022"/>
      <c r="H33" s="1022"/>
      <c r="I33" s="1022"/>
      <c r="J33" s="1022"/>
      <c r="K33" s="1031"/>
      <c r="L33" s="1031"/>
      <c r="M33" s="1031"/>
      <c r="N33" s="1031"/>
      <c r="O33" s="1031"/>
      <c r="P33" s="1031"/>
      <c r="Q33" s="1031"/>
      <c r="R33" s="1031"/>
      <c r="S33" s="1032"/>
    </row>
    <row r="34" spans="1:19" ht="15" customHeight="1" x14ac:dyDescent="0.2">
      <c r="A34" s="1021"/>
      <c r="B34" s="1022"/>
      <c r="C34" s="1022"/>
      <c r="D34" s="1022"/>
      <c r="E34" s="1022"/>
      <c r="F34" s="1022"/>
      <c r="G34" s="1022"/>
      <c r="H34" s="1022"/>
      <c r="I34" s="1022"/>
      <c r="J34" s="1022"/>
      <c r="K34" s="1031"/>
      <c r="L34" s="1031"/>
      <c r="M34" s="1031"/>
      <c r="N34" s="1031"/>
      <c r="O34" s="1031"/>
      <c r="P34" s="1031"/>
      <c r="Q34" s="1031"/>
      <c r="R34" s="1031"/>
      <c r="S34" s="1032"/>
    </row>
    <row r="35" spans="1:19" ht="15" customHeight="1" x14ac:dyDescent="0.2">
      <c r="A35" s="1021"/>
      <c r="B35" s="1022"/>
      <c r="C35" s="1022"/>
      <c r="D35" s="1022"/>
      <c r="E35" s="1022"/>
      <c r="F35" s="1022"/>
      <c r="G35" s="1022"/>
      <c r="H35" s="1022"/>
      <c r="I35" s="1022"/>
      <c r="J35" s="1022"/>
      <c r="K35" s="1031"/>
      <c r="L35" s="1031"/>
      <c r="M35" s="1031"/>
      <c r="N35" s="1031"/>
      <c r="O35" s="1031"/>
      <c r="P35" s="1031"/>
      <c r="Q35" s="1031"/>
      <c r="R35" s="1031"/>
      <c r="S35" s="1032"/>
    </row>
    <row r="36" spans="1:19" ht="15" customHeight="1" x14ac:dyDescent="0.2">
      <c r="A36" s="1021"/>
      <c r="B36" s="1022"/>
      <c r="C36" s="1022"/>
      <c r="D36" s="1022"/>
      <c r="E36" s="1022"/>
      <c r="F36" s="1022"/>
      <c r="G36" s="1022"/>
      <c r="H36" s="1022"/>
      <c r="I36" s="1022"/>
      <c r="J36" s="1022"/>
      <c r="K36" s="1031"/>
      <c r="L36" s="1031"/>
      <c r="M36" s="1031"/>
      <c r="N36" s="1031"/>
      <c r="O36" s="1031"/>
      <c r="P36" s="1031"/>
      <c r="Q36" s="1031"/>
      <c r="R36" s="1031"/>
      <c r="S36" s="1032"/>
    </row>
    <row r="37" spans="1:19" ht="15" customHeight="1" x14ac:dyDescent="0.2">
      <c r="A37" s="1021"/>
      <c r="B37" s="1022"/>
      <c r="C37" s="1022"/>
      <c r="D37" s="1022"/>
      <c r="E37" s="1022"/>
      <c r="F37" s="1022"/>
      <c r="G37" s="1022"/>
      <c r="H37" s="1022"/>
      <c r="I37" s="1022"/>
      <c r="J37" s="1022"/>
      <c r="K37" s="1031"/>
      <c r="L37" s="1031"/>
      <c r="M37" s="1031"/>
      <c r="N37" s="1031"/>
      <c r="O37" s="1031"/>
      <c r="P37" s="1031"/>
      <c r="Q37" s="1031"/>
      <c r="R37" s="1031"/>
      <c r="S37" s="1032"/>
    </row>
    <row r="38" spans="1:19" ht="15" customHeight="1" x14ac:dyDescent="0.2">
      <c r="A38" s="1021"/>
      <c r="B38" s="1022"/>
      <c r="C38" s="1022"/>
      <c r="D38" s="1022"/>
      <c r="E38" s="1022"/>
      <c r="F38" s="1022"/>
      <c r="G38" s="1022"/>
      <c r="H38" s="1022"/>
      <c r="I38" s="1022"/>
      <c r="J38" s="1022"/>
      <c r="K38" s="1031"/>
      <c r="L38" s="1031"/>
      <c r="M38" s="1031"/>
      <c r="N38" s="1031"/>
      <c r="O38" s="1031"/>
      <c r="P38" s="1031"/>
      <c r="Q38" s="1031"/>
      <c r="R38" s="1031"/>
      <c r="S38" s="1032"/>
    </row>
    <row r="39" spans="1:19" ht="15" customHeight="1" x14ac:dyDescent="0.2">
      <c r="A39" s="1021" t="s">
        <v>349</v>
      </c>
      <c r="B39" s="1022"/>
      <c r="C39" s="1022"/>
      <c r="D39" s="1022"/>
      <c r="E39" s="1022"/>
      <c r="F39" s="1022"/>
      <c r="G39" s="1022"/>
      <c r="H39" s="1022"/>
      <c r="I39" s="1022"/>
      <c r="J39" s="1022"/>
      <c r="K39" s="1031"/>
      <c r="L39" s="1031"/>
      <c r="M39" s="1031"/>
      <c r="N39" s="1031"/>
      <c r="O39" s="1031"/>
      <c r="P39" s="1031"/>
      <c r="Q39" s="1031"/>
      <c r="R39" s="1031"/>
      <c r="S39" s="1032"/>
    </row>
    <row r="40" spans="1:19" ht="15" customHeight="1" x14ac:dyDescent="0.2">
      <c r="A40" s="1021"/>
      <c r="B40" s="1022"/>
      <c r="C40" s="1022"/>
      <c r="D40" s="1022"/>
      <c r="E40" s="1022"/>
      <c r="F40" s="1022"/>
      <c r="G40" s="1022"/>
      <c r="H40" s="1022"/>
      <c r="I40" s="1022"/>
      <c r="J40" s="1022"/>
      <c r="K40" s="1031"/>
      <c r="L40" s="1031"/>
      <c r="M40" s="1031"/>
      <c r="N40" s="1031"/>
      <c r="O40" s="1031"/>
      <c r="P40" s="1031"/>
      <c r="Q40" s="1031"/>
      <c r="R40" s="1031"/>
      <c r="S40" s="1032"/>
    </row>
    <row r="41" spans="1:19" ht="15" customHeight="1" x14ac:dyDescent="0.2">
      <c r="A41" s="1021"/>
      <c r="B41" s="1022"/>
      <c r="C41" s="1022"/>
      <c r="D41" s="1022"/>
      <c r="E41" s="1022"/>
      <c r="F41" s="1022"/>
      <c r="G41" s="1022"/>
      <c r="H41" s="1022"/>
      <c r="I41" s="1022"/>
      <c r="J41" s="1022"/>
      <c r="K41" s="1031"/>
      <c r="L41" s="1031"/>
      <c r="M41" s="1031"/>
      <c r="N41" s="1031"/>
      <c r="O41" s="1031"/>
      <c r="P41" s="1031"/>
      <c r="Q41" s="1031"/>
      <c r="R41" s="1031"/>
      <c r="S41" s="1032"/>
    </row>
    <row r="42" spans="1:19" ht="15" customHeight="1" x14ac:dyDescent="0.2">
      <c r="A42" s="1021"/>
      <c r="B42" s="1022"/>
      <c r="C42" s="1022"/>
      <c r="D42" s="1022"/>
      <c r="E42" s="1022"/>
      <c r="F42" s="1022"/>
      <c r="G42" s="1022"/>
      <c r="H42" s="1022"/>
      <c r="I42" s="1022"/>
      <c r="J42" s="1022"/>
      <c r="K42" s="1031"/>
      <c r="L42" s="1031"/>
      <c r="M42" s="1031"/>
      <c r="N42" s="1031"/>
      <c r="O42" s="1031"/>
      <c r="P42" s="1031"/>
      <c r="Q42" s="1031"/>
      <c r="R42" s="1031"/>
      <c r="S42" s="1032"/>
    </row>
    <row r="43" spans="1:19" ht="15" customHeight="1" x14ac:dyDescent="0.2">
      <c r="A43" s="1021"/>
      <c r="B43" s="1022"/>
      <c r="C43" s="1022"/>
      <c r="D43" s="1022"/>
      <c r="E43" s="1022"/>
      <c r="F43" s="1022"/>
      <c r="G43" s="1022"/>
      <c r="H43" s="1022"/>
      <c r="I43" s="1022"/>
      <c r="J43" s="1022"/>
      <c r="K43" s="1031"/>
      <c r="L43" s="1031"/>
      <c r="M43" s="1031"/>
      <c r="N43" s="1031"/>
      <c r="O43" s="1031"/>
      <c r="P43" s="1031"/>
      <c r="Q43" s="1031"/>
      <c r="R43" s="1031"/>
      <c r="S43" s="1032"/>
    </row>
    <row r="44" spans="1:19" ht="15" customHeight="1" x14ac:dyDescent="0.2">
      <c r="A44" s="1021"/>
      <c r="B44" s="1022"/>
      <c r="C44" s="1022"/>
      <c r="D44" s="1022"/>
      <c r="E44" s="1022"/>
      <c r="F44" s="1022"/>
      <c r="G44" s="1022"/>
      <c r="H44" s="1022"/>
      <c r="I44" s="1022"/>
      <c r="J44" s="1022"/>
      <c r="K44" s="1031"/>
      <c r="L44" s="1031"/>
      <c r="M44" s="1031"/>
      <c r="N44" s="1031"/>
      <c r="O44" s="1031"/>
      <c r="P44" s="1031"/>
      <c r="Q44" s="1031"/>
      <c r="R44" s="1031"/>
      <c r="S44" s="1032"/>
    </row>
    <row r="45" spans="1:19" ht="15" customHeight="1" x14ac:dyDescent="0.2">
      <c r="A45" s="1021"/>
      <c r="B45" s="1022"/>
      <c r="C45" s="1022"/>
      <c r="D45" s="1022"/>
      <c r="E45" s="1022"/>
      <c r="F45" s="1022"/>
      <c r="G45" s="1022"/>
      <c r="H45" s="1022"/>
      <c r="I45" s="1022"/>
      <c r="J45" s="1022"/>
      <c r="K45" s="1031"/>
      <c r="L45" s="1031"/>
      <c r="M45" s="1031"/>
      <c r="N45" s="1031"/>
      <c r="O45" s="1031"/>
      <c r="P45" s="1031"/>
      <c r="Q45" s="1031"/>
      <c r="R45" s="1031"/>
      <c r="S45" s="1032"/>
    </row>
    <row r="46" spans="1:19" ht="15" customHeight="1" x14ac:dyDescent="0.2">
      <c r="A46" s="1021"/>
      <c r="B46" s="1022"/>
      <c r="C46" s="1022"/>
      <c r="D46" s="1022"/>
      <c r="E46" s="1022"/>
      <c r="F46" s="1022"/>
      <c r="G46" s="1022"/>
      <c r="H46" s="1022"/>
      <c r="I46" s="1022"/>
      <c r="J46" s="1022"/>
      <c r="K46" s="1031"/>
      <c r="L46" s="1031"/>
      <c r="M46" s="1031"/>
      <c r="N46" s="1031"/>
      <c r="O46" s="1031"/>
      <c r="P46" s="1031"/>
      <c r="Q46" s="1031"/>
      <c r="R46" s="1031"/>
      <c r="S46" s="1032"/>
    </row>
    <row r="47" spans="1:19" ht="15" customHeight="1" x14ac:dyDescent="0.2">
      <c r="A47" s="1021"/>
      <c r="B47" s="1022"/>
      <c r="C47" s="1022"/>
      <c r="D47" s="1022"/>
      <c r="E47" s="1022"/>
      <c r="F47" s="1022"/>
      <c r="G47" s="1022"/>
      <c r="H47" s="1022"/>
      <c r="I47" s="1022"/>
      <c r="J47" s="1022"/>
      <c r="K47" s="1031"/>
      <c r="L47" s="1031"/>
      <c r="M47" s="1031"/>
      <c r="N47" s="1031"/>
      <c r="O47" s="1031"/>
      <c r="P47" s="1031"/>
      <c r="Q47" s="1031"/>
      <c r="R47" s="1031"/>
      <c r="S47" s="1032"/>
    </row>
    <row r="48" spans="1:19" ht="15" customHeight="1" x14ac:dyDescent="0.2">
      <c r="A48" s="1021"/>
      <c r="B48" s="1022"/>
      <c r="C48" s="1022"/>
      <c r="D48" s="1022"/>
      <c r="E48" s="1022"/>
      <c r="F48" s="1022"/>
      <c r="G48" s="1022"/>
      <c r="H48" s="1022"/>
      <c r="I48" s="1022"/>
      <c r="J48" s="1022"/>
      <c r="K48" s="1031"/>
      <c r="L48" s="1031"/>
      <c r="M48" s="1031"/>
      <c r="N48" s="1031"/>
      <c r="O48" s="1031"/>
      <c r="P48" s="1031"/>
      <c r="Q48" s="1031"/>
      <c r="R48" s="1031"/>
      <c r="S48" s="1032"/>
    </row>
    <row r="49" spans="1:26" ht="15" customHeight="1" x14ac:dyDescent="0.2">
      <c r="A49" s="1021"/>
      <c r="B49" s="1022"/>
      <c r="C49" s="1022"/>
      <c r="D49" s="1022"/>
      <c r="E49" s="1022"/>
      <c r="F49" s="1022"/>
      <c r="G49" s="1022"/>
      <c r="H49" s="1022"/>
      <c r="I49" s="1022"/>
      <c r="J49" s="1022"/>
      <c r="K49" s="1031"/>
      <c r="L49" s="1031"/>
      <c r="M49" s="1031"/>
      <c r="N49" s="1031"/>
      <c r="O49" s="1031"/>
      <c r="P49" s="1031"/>
      <c r="Q49" s="1031"/>
      <c r="R49" s="1031"/>
      <c r="S49" s="1032"/>
      <c r="V49" s="354"/>
      <c r="W49" s="354"/>
      <c r="X49" s="354"/>
      <c r="Y49" s="354"/>
      <c r="Z49" s="354"/>
    </row>
    <row r="50" spans="1:26" ht="15" customHeight="1" x14ac:dyDescent="0.2">
      <c r="A50" s="1021"/>
      <c r="B50" s="1022"/>
      <c r="C50" s="1022"/>
      <c r="D50" s="1022"/>
      <c r="E50" s="1022"/>
      <c r="F50" s="1022"/>
      <c r="G50" s="1022"/>
      <c r="H50" s="1022"/>
      <c r="I50" s="1022"/>
      <c r="J50" s="1022"/>
      <c r="K50" s="1031"/>
      <c r="L50" s="1031"/>
      <c r="M50" s="1031"/>
      <c r="N50" s="1031"/>
      <c r="O50" s="1031"/>
      <c r="P50" s="1031"/>
      <c r="Q50" s="1031"/>
      <c r="R50" s="1031"/>
      <c r="S50" s="1032"/>
      <c r="V50" s="354"/>
      <c r="W50" s="354"/>
      <c r="X50" s="354"/>
      <c r="Y50" s="354"/>
      <c r="Z50" s="354"/>
    </row>
    <row r="51" spans="1:26" ht="15" customHeight="1" x14ac:dyDescent="0.2">
      <c r="A51" s="1021"/>
      <c r="B51" s="1022"/>
      <c r="C51" s="1022"/>
      <c r="D51" s="1022"/>
      <c r="E51" s="1022"/>
      <c r="F51" s="1022"/>
      <c r="G51" s="1022"/>
      <c r="H51" s="1022"/>
      <c r="I51" s="1022"/>
      <c r="J51" s="1022"/>
      <c r="K51" s="1031"/>
      <c r="L51" s="1031"/>
      <c r="M51" s="1031"/>
      <c r="N51" s="1031"/>
      <c r="O51" s="1031"/>
      <c r="P51" s="1031"/>
      <c r="Q51" s="1031"/>
      <c r="R51" s="1031"/>
      <c r="S51" s="1032"/>
      <c r="V51" s="354"/>
      <c r="W51" s="354"/>
      <c r="X51" s="354"/>
      <c r="Y51" s="354"/>
      <c r="Z51" s="354"/>
    </row>
    <row r="52" spans="1:26" ht="15" customHeight="1" x14ac:dyDescent="0.2">
      <c r="A52" s="1021"/>
      <c r="B52" s="1022"/>
      <c r="C52" s="1022"/>
      <c r="D52" s="1022"/>
      <c r="E52" s="1022"/>
      <c r="F52" s="1022"/>
      <c r="G52" s="1022"/>
      <c r="H52" s="1022"/>
      <c r="I52" s="1022"/>
      <c r="J52" s="1022"/>
      <c r="K52" s="1031"/>
      <c r="L52" s="1031"/>
      <c r="M52" s="1031"/>
      <c r="N52" s="1031"/>
      <c r="O52" s="1031"/>
      <c r="P52" s="1031"/>
      <c r="Q52" s="1031"/>
      <c r="R52" s="1031"/>
      <c r="S52" s="1032"/>
      <c r="V52" s="354"/>
      <c r="W52" s="354"/>
      <c r="X52" s="354"/>
      <c r="Y52" s="354"/>
      <c r="Z52" s="354"/>
    </row>
    <row r="53" spans="1:26" ht="15" customHeight="1" x14ac:dyDescent="0.2">
      <c r="A53" s="1029"/>
      <c r="B53" s="1030"/>
      <c r="C53" s="1030"/>
      <c r="D53" s="1030"/>
      <c r="E53" s="1030"/>
      <c r="F53" s="1030"/>
      <c r="G53" s="1030"/>
      <c r="H53" s="1030"/>
      <c r="I53" s="1030"/>
      <c r="J53" s="1030"/>
      <c r="K53" s="1033"/>
      <c r="L53" s="1033"/>
      <c r="M53" s="1033"/>
      <c r="N53" s="1033"/>
      <c r="O53" s="1033"/>
      <c r="P53" s="1033"/>
      <c r="Q53" s="1033"/>
      <c r="R53" s="1033"/>
      <c r="S53" s="1034"/>
      <c r="V53" s="354"/>
      <c r="W53" s="354"/>
      <c r="X53" s="354"/>
      <c r="Y53" s="354"/>
      <c r="Z53" s="354"/>
    </row>
    <row r="54" spans="1:26" ht="15" customHeight="1" x14ac:dyDescent="0.2">
      <c r="A54" s="1023" t="s">
        <v>638</v>
      </c>
      <c r="B54" s="1024"/>
      <c r="C54" s="1024"/>
      <c r="D54" s="1024"/>
      <c r="E54" s="1024"/>
      <c r="F54" s="1024"/>
      <c r="G54" s="1024"/>
      <c r="H54" s="1024"/>
      <c r="I54" s="1024"/>
      <c r="J54" s="1024"/>
      <c r="K54" s="1024"/>
      <c r="L54" s="1024"/>
      <c r="M54" s="1024"/>
      <c r="N54" s="1024"/>
      <c r="O54" s="1024"/>
      <c r="P54" s="1024"/>
      <c r="Q54" s="1024"/>
      <c r="R54" s="1024"/>
      <c r="S54" s="1025"/>
      <c r="T54" s="324"/>
    </row>
    <row r="55" spans="1:26" ht="15" customHeight="1" x14ac:dyDescent="0.2">
      <c r="A55" s="1026"/>
      <c r="B55" s="1027"/>
      <c r="C55" s="1027"/>
      <c r="D55" s="1027"/>
      <c r="E55" s="1027"/>
      <c r="F55" s="1027"/>
      <c r="G55" s="1027"/>
      <c r="H55" s="1027"/>
      <c r="I55" s="1027"/>
      <c r="J55" s="1027"/>
      <c r="K55" s="1027"/>
      <c r="L55" s="1027"/>
      <c r="M55" s="1027"/>
      <c r="N55" s="1027"/>
      <c r="O55" s="1027"/>
      <c r="P55" s="1027"/>
      <c r="Q55" s="1027"/>
      <c r="R55" s="1027"/>
      <c r="S55" s="1028"/>
      <c r="T55" s="324"/>
    </row>
    <row r="56" spans="1:26" ht="15" customHeight="1" x14ac:dyDescent="0.2">
      <c r="A56" s="913" t="s">
        <v>350</v>
      </c>
      <c r="B56" s="1013"/>
      <c r="C56" s="1014"/>
      <c r="D56" s="1017" t="s">
        <v>527</v>
      </c>
      <c r="E56" s="914"/>
      <c r="F56" s="914"/>
      <c r="G56" s="914"/>
      <c r="H56" s="925"/>
      <c r="I56" s="1035"/>
      <c r="J56" s="1036"/>
      <c r="K56" s="1036"/>
      <c r="L56" s="1036"/>
      <c r="M56" s="1036"/>
      <c r="N56" s="1036"/>
      <c r="O56" s="1036"/>
      <c r="P56" s="1036"/>
      <c r="Q56" s="1036"/>
      <c r="R56" s="1036"/>
      <c r="S56" s="1037"/>
    </row>
    <row r="57" spans="1:26" ht="15" customHeight="1" x14ac:dyDescent="0.2">
      <c r="A57" s="1012"/>
      <c r="B57" s="1015"/>
      <c r="C57" s="1016"/>
      <c r="D57" s="1018"/>
      <c r="E57" s="1019"/>
      <c r="F57" s="1019"/>
      <c r="G57" s="1019"/>
      <c r="H57" s="1020"/>
      <c r="I57" s="1038"/>
      <c r="J57" s="1039"/>
      <c r="K57" s="1039"/>
      <c r="L57" s="1039"/>
      <c r="M57" s="1039"/>
      <c r="N57" s="1039"/>
      <c r="O57" s="1039"/>
      <c r="P57" s="1039"/>
      <c r="Q57" s="1039"/>
      <c r="R57" s="1039"/>
      <c r="S57" s="1040"/>
    </row>
  </sheetData>
  <sheetProtection sheet="1" formatCells="0" formatRows="0" insertRows="0" deleteRows="0" selectLockedCells="1"/>
  <mergeCells count="15">
    <mergeCell ref="A2:S3"/>
    <mergeCell ref="B5:J6"/>
    <mergeCell ref="A4:S4"/>
    <mergeCell ref="K5:S6"/>
    <mergeCell ref="A56:A57"/>
    <mergeCell ref="B56:C57"/>
    <mergeCell ref="D56:H57"/>
    <mergeCell ref="A7:A38"/>
    <mergeCell ref="B7:J38"/>
    <mergeCell ref="A54:S55"/>
    <mergeCell ref="A39:A53"/>
    <mergeCell ref="B39:J53"/>
    <mergeCell ref="K7:S38"/>
    <mergeCell ref="K39:S53"/>
    <mergeCell ref="I56:S57"/>
  </mergeCells>
  <phoneticPr fontId="1"/>
  <dataValidations count="4">
    <dataValidation allowBlank="1" showInputMessage="1" showErrorMessage="1" prompt="数量が１の場合、複数製作の理由は記入不要です。" sqref="I56:S57"/>
    <dataValidation allowBlank="1" showInputMessage="1" showErrorMessage="1" prompt="主に以下の点を説明してください。_x000a_・製造工程、機能、仕様等_x000a_・改良要素" sqref="B7:S38"/>
    <dataValidation allowBlank="1" showInputMessage="1" showErrorMessage="1" prompt="改良前と改良後の違いを具体的に説明してください。" sqref="B39:S53"/>
    <dataValidation allowBlank="1" showInputMessage="1" showErrorMessage="1" prompt="助成金で製作した試作品は助成事業完了後５年間保存する義務がありますので、ご注意ください。" sqref="B56:C57"/>
  </dataValidations>
  <pageMargins left="0.59055118110236227" right="0.19685039370078741" top="0.39370078740157483" bottom="0.39370078740157483" header="0.19685039370078741" footer="0.19685039370078741"/>
  <pageSetup paperSize="9" scale="97" orientation="portrait" r:id="rId1"/>
  <headerFooter>
    <oddFooter>&amp;C&amp;10&amp;A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A56"/>
  <sheetViews>
    <sheetView showGridLines="0" view="pageBreakPreview" topLeftCell="A34" zoomScale="89" zoomScaleNormal="100" zoomScaleSheetLayoutView="89" workbookViewId="0">
      <selection activeCell="N43" sqref="N43:S56"/>
    </sheetView>
  </sheetViews>
  <sheetFormatPr defaultColWidth="5" defaultRowHeight="15" customHeight="1" x14ac:dyDescent="0.2"/>
  <cols>
    <col min="1" max="5" width="5" style="117"/>
    <col min="6" max="19" width="5" style="116"/>
    <col min="20" max="20" width="4.453125" style="1" bestFit="1" customWidth="1"/>
    <col min="21" max="26" width="5" style="1"/>
    <col min="27" max="16384" width="5" style="116"/>
  </cols>
  <sheetData>
    <row r="1" spans="1:27" ht="15" customHeight="1" x14ac:dyDescent="0.2">
      <c r="A1" s="118"/>
      <c r="B1" s="118"/>
      <c r="C1" s="118"/>
      <c r="D1" s="118"/>
      <c r="E1" s="118"/>
      <c r="F1" s="118"/>
      <c r="G1" s="118"/>
      <c r="H1" s="118"/>
      <c r="I1" s="118"/>
      <c r="J1" s="118"/>
      <c r="K1" s="118"/>
      <c r="L1" s="118"/>
      <c r="M1" s="118"/>
      <c r="N1" s="118"/>
      <c r="O1" s="118"/>
      <c r="P1" s="118"/>
      <c r="Q1" s="118"/>
      <c r="R1" s="118"/>
      <c r="S1" s="23"/>
      <c r="T1" s="14"/>
      <c r="U1" s="15"/>
    </row>
    <row r="2" spans="1:27" ht="15" customHeight="1" x14ac:dyDescent="0.2">
      <c r="A2" s="1047" t="s">
        <v>639</v>
      </c>
      <c r="B2" s="1048"/>
      <c r="C2" s="1048"/>
      <c r="D2" s="1048"/>
      <c r="E2" s="1048"/>
      <c r="F2" s="1048"/>
      <c r="G2" s="1048"/>
      <c r="H2" s="1048"/>
      <c r="I2" s="1048"/>
      <c r="J2" s="1048"/>
      <c r="K2" s="1048"/>
      <c r="L2" s="1048"/>
      <c r="M2" s="1048"/>
      <c r="N2" s="1048"/>
      <c r="O2" s="1048"/>
      <c r="P2" s="1048"/>
      <c r="Q2" s="1048"/>
      <c r="R2" s="1048"/>
      <c r="S2" s="1049"/>
      <c r="T2" s="14"/>
    </row>
    <row r="3" spans="1:27" ht="15" customHeight="1" x14ac:dyDescent="0.2">
      <c r="A3" s="1050"/>
      <c r="B3" s="1051"/>
      <c r="C3" s="1051"/>
      <c r="D3" s="1051"/>
      <c r="E3" s="1051"/>
      <c r="F3" s="1051"/>
      <c r="G3" s="1051"/>
      <c r="H3" s="1051"/>
      <c r="I3" s="1051"/>
      <c r="J3" s="1051"/>
      <c r="K3" s="1051"/>
      <c r="L3" s="1051"/>
      <c r="M3" s="1051"/>
      <c r="N3" s="1051"/>
      <c r="O3" s="1051"/>
      <c r="P3" s="1051"/>
      <c r="Q3" s="1051"/>
      <c r="R3" s="1051"/>
      <c r="S3" s="1052"/>
      <c r="T3" s="14"/>
    </row>
    <row r="4" spans="1:27" ht="18" customHeight="1" x14ac:dyDescent="0.2">
      <c r="A4" s="1068" t="s">
        <v>598</v>
      </c>
      <c r="B4" s="1069"/>
      <c r="C4" s="1069"/>
      <c r="D4" s="1069"/>
      <c r="E4" s="1069"/>
      <c r="F4" s="1069"/>
      <c r="G4" s="1069"/>
      <c r="H4" s="1069"/>
      <c r="I4" s="1069"/>
      <c r="J4" s="1069"/>
      <c r="K4" s="1069"/>
      <c r="L4" s="1069"/>
      <c r="M4" s="1069"/>
      <c r="N4" s="1069"/>
      <c r="O4" s="1069"/>
      <c r="P4" s="1069"/>
      <c r="Q4" s="1069"/>
      <c r="R4" s="1069"/>
      <c r="S4" s="1070"/>
      <c r="T4" s="14"/>
    </row>
    <row r="5" spans="1:27" ht="18" customHeight="1" x14ac:dyDescent="0.2">
      <c r="A5" s="1071"/>
      <c r="B5" s="1072"/>
      <c r="C5" s="1072"/>
      <c r="D5" s="1072"/>
      <c r="E5" s="1072"/>
      <c r="F5" s="1072"/>
      <c r="G5" s="1072"/>
      <c r="H5" s="1072"/>
      <c r="I5" s="1072"/>
      <c r="J5" s="1072"/>
      <c r="K5" s="1072"/>
      <c r="L5" s="1072"/>
      <c r="M5" s="1072"/>
      <c r="N5" s="1072"/>
      <c r="O5" s="1072"/>
      <c r="P5" s="1072"/>
      <c r="Q5" s="1072"/>
      <c r="R5" s="1072"/>
      <c r="S5" s="1073"/>
      <c r="T5" s="14"/>
    </row>
    <row r="6" spans="1:27" ht="18" customHeight="1" x14ac:dyDescent="0.2">
      <c r="A6" s="1071"/>
      <c r="B6" s="1072"/>
      <c r="C6" s="1072"/>
      <c r="D6" s="1072"/>
      <c r="E6" s="1072"/>
      <c r="F6" s="1072"/>
      <c r="G6" s="1072"/>
      <c r="H6" s="1072"/>
      <c r="I6" s="1072"/>
      <c r="J6" s="1072"/>
      <c r="K6" s="1072"/>
      <c r="L6" s="1072"/>
      <c r="M6" s="1072"/>
      <c r="N6" s="1072"/>
      <c r="O6" s="1072"/>
      <c r="P6" s="1072"/>
      <c r="Q6" s="1072"/>
      <c r="R6" s="1072"/>
      <c r="S6" s="1073"/>
      <c r="T6" s="14"/>
    </row>
    <row r="7" spans="1:27" ht="18" customHeight="1" x14ac:dyDescent="0.2">
      <c r="A7" s="1074"/>
      <c r="B7" s="1075"/>
      <c r="C7" s="1075"/>
      <c r="D7" s="1075"/>
      <c r="E7" s="1075"/>
      <c r="F7" s="1075"/>
      <c r="G7" s="1075"/>
      <c r="H7" s="1075"/>
      <c r="I7" s="1075"/>
      <c r="J7" s="1075"/>
      <c r="K7" s="1075"/>
      <c r="L7" s="1075"/>
      <c r="M7" s="1075"/>
      <c r="N7" s="1075"/>
      <c r="O7" s="1075"/>
      <c r="P7" s="1075"/>
      <c r="Q7" s="1075"/>
      <c r="R7" s="1075"/>
      <c r="S7" s="1076"/>
      <c r="T7" s="14"/>
    </row>
    <row r="8" spans="1:27" ht="15" customHeight="1" x14ac:dyDescent="0.2">
      <c r="A8" s="119"/>
      <c r="B8" s="1041" t="s">
        <v>356</v>
      </c>
      <c r="C8" s="1042"/>
      <c r="D8" s="1042"/>
      <c r="E8" s="1042"/>
      <c r="F8" s="1042"/>
      <c r="G8" s="1042"/>
      <c r="H8" s="1044" t="s">
        <v>357</v>
      </c>
      <c r="I8" s="1045"/>
      <c r="J8" s="1045"/>
      <c r="K8" s="1045"/>
      <c r="L8" s="1045"/>
      <c r="M8" s="1045"/>
      <c r="N8" s="1053" t="s">
        <v>348</v>
      </c>
      <c r="O8" s="1054"/>
      <c r="P8" s="1054"/>
      <c r="Q8" s="1054"/>
      <c r="R8" s="1054"/>
      <c r="S8" s="1055"/>
      <c r="T8" s="14"/>
      <c r="AA8" s="1"/>
    </row>
    <row r="9" spans="1:27" ht="15" customHeight="1" x14ac:dyDescent="0.2">
      <c r="A9" s="120"/>
      <c r="B9" s="1042"/>
      <c r="C9" s="1042"/>
      <c r="D9" s="1042"/>
      <c r="E9" s="1042"/>
      <c r="F9" s="1042"/>
      <c r="G9" s="1042"/>
      <c r="H9" s="1046"/>
      <c r="I9" s="1046"/>
      <c r="J9" s="1046"/>
      <c r="K9" s="1046"/>
      <c r="L9" s="1046"/>
      <c r="M9" s="1046"/>
      <c r="N9" s="1056"/>
      <c r="O9" s="1057"/>
      <c r="P9" s="1057"/>
      <c r="Q9" s="1057"/>
      <c r="R9" s="1057"/>
      <c r="S9" s="1058"/>
      <c r="T9" s="14"/>
      <c r="AA9" s="1"/>
    </row>
    <row r="10" spans="1:27" ht="15" customHeight="1" x14ac:dyDescent="0.2">
      <c r="A10" s="120"/>
      <c r="B10" s="1043"/>
      <c r="C10" s="1043"/>
      <c r="D10" s="1042"/>
      <c r="E10" s="1042"/>
      <c r="F10" s="1042"/>
      <c r="G10" s="1042"/>
      <c r="H10" s="1046"/>
      <c r="I10" s="1046"/>
      <c r="J10" s="1046"/>
      <c r="K10" s="1046"/>
      <c r="L10" s="1046"/>
      <c r="M10" s="1046"/>
      <c r="N10" s="1056"/>
      <c r="O10" s="1057"/>
      <c r="P10" s="1057"/>
      <c r="Q10" s="1057"/>
      <c r="R10" s="1057"/>
      <c r="S10" s="1058"/>
      <c r="T10" s="14"/>
      <c r="AA10" s="1"/>
    </row>
    <row r="11" spans="1:27" ht="15" customHeight="1" x14ac:dyDescent="0.2">
      <c r="A11" s="120"/>
      <c r="B11" s="1077"/>
      <c r="C11" s="1078"/>
      <c r="D11" s="1062" t="s">
        <v>597</v>
      </c>
      <c r="E11" s="1062"/>
      <c r="F11" s="1062"/>
      <c r="G11" s="1062"/>
      <c r="H11" s="1062"/>
      <c r="I11" s="1062"/>
      <c r="J11" s="1062"/>
      <c r="K11" s="1062"/>
      <c r="L11" s="1062"/>
      <c r="M11" s="1063"/>
      <c r="N11" s="1056"/>
      <c r="O11" s="1057"/>
      <c r="P11" s="1057"/>
      <c r="Q11" s="1057"/>
      <c r="R11" s="1057"/>
      <c r="S11" s="1058"/>
      <c r="T11" s="14"/>
      <c r="AA11" s="1"/>
    </row>
    <row r="12" spans="1:27" ht="15" customHeight="1" x14ac:dyDescent="0.2">
      <c r="A12" s="120"/>
      <c r="B12" s="1079"/>
      <c r="C12" s="1080"/>
      <c r="D12" s="1064"/>
      <c r="E12" s="1064"/>
      <c r="F12" s="1064"/>
      <c r="G12" s="1064"/>
      <c r="H12" s="1064"/>
      <c r="I12" s="1064"/>
      <c r="J12" s="1064"/>
      <c r="K12" s="1064"/>
      <c r="L12" s="1064"/>
      <c r="M12" s="1065"/>
      <c r="N12" s="1056"/>
      <c r="O12" s="1057"/>
      <c r="P12" s="1057"/>
      <c r="Q12" s="1057"/>
      <c r="R12" s="1057"/>
      <c r="S12" s="1058"/>
      <c r="T12" s="14"/>
      <c r="AA12" s="1"/>
    </row>
    <row r="13" spans="1:27" ht="15" customHeight="1" x14ac:dyDescent="0.2">
      <c r="A13" s="120"/>
      <c r="B13" s="1079"/>
      <c r="C13" s="1080"/>
      <c r="D13" s="1064"/>
      <c r="E13" s="1064"/>
      <c r="F13" s="1064"/>
      <c r="G13" s="1064"/>
      <c r="H13" s="1064"/>
      <c r="I13" s="1064"/>
      <c r="J13" s="1064"/>
      <c r="K13" s="1064"/>
      <c r="L13" s="1064"/>
      <c r="M13" s="1065"/>
      <c r="N13" s="1056"/>
      <c r="O13" s="1057"/>
      <c r="P13" s="1057"/>
      <c r="Q13" s="1057"/>
      <c r="R13" s="1057"/>
      <c r="S13" s="1058"/>
      <c r="T13" s="14"/>
      <c r="AA13" s="1"/>
    </row>
    <row r="14" spans="1:27" ht="15" customHeight="1" x14ac:dyDescent="0.2">
      <c r="A14" s="121"/>
      <c r="B14" s="1081"/>
      <c r="C14" s="1082"/>
      <c r="D14" s="1066"/>
      <c r="E14" s="1066"/>
      <c r="F14" s="1066"/>
      <c r="G14" s="1066"/>
      <c r="H14" s="1066"/>
      <c r="I14" s="1066"/>
      <c r="J14" s="1066"/>
      <c r="K14" s="1066"/>
      <c r="L14" s="1066"/>
      <c r="M14" s="1067"/>
      <c r="N14" s="1059"/>
      <c r="O14" s="1060"/>
      <c r="P14" s="1060"/>
      <c r="Q14" s="1060"/>
      <c r="R14" s="1060"/>
      <c r="S14" s="1061"/>
      <c r="T14" s="14"/>
      <c r="AA14" s="1"/>
    </row>
    <row r="15" spans="1:27" ht="15" customHeight="1" x14ac:dyDescent="0.2">
      <c r="A15" s="1098" t="s">
        <v>172</v>
      </c>
      <c r="B15" s="1101"/>
      <c r="C15" s="1102"/>
      <c r="D15" s="1102"/>
      <c r="E15" s="1102"/>
      <c r="F15" s="1102"/>
      <c r="G15" s="1103"/>
      <c r="H15" s="1101"/>
      <c r="I15" s="1102"/>
      <c r="J15" s="1102"/>
      <c r="K15" s="1102"/>
      <c r="L15" s="1102"/>
      <c r="M15" s="1103"/>
      <c r="N15" s="1083"/>
      <c r="O15" s="1084"/>
      <c r="P15" s="1084"/>
      <c r="Q15" s="1084"/>
      <c r="R15" s="1084"/>
      <c r="S15" s="1085"/>
      <c r="T15" s="14"/>
      <c r="U15" s="14"/>
      <c r="AA15" s="1"/>
    </row>
    <row r="16" spans="1:27" ht="15" customHeight="1" x14ac:dyDescent="0.2">
      <c r="A16" s="1098"/>
      <c r="B16" s="1101"/>
      <c r="C16" s="1102"/>
      <c r="D16" s="1102"/>
      <c r="E16" s="1102"/>
      <c r="F16" s="1102"/>
      <c r="G16" s="1103"/>
      <c r="H16" s="1101"/>
      <c r="I16" s="1102"/>
      <c r="J16" s="1102"/>
      <c r="K16" s="1102"/>
      <c r="L16" s="1102"/>
      <c r="M16" s="1103"/>
      <c r="N16" s="1086"/>
      <c r="O16" s="1087"/>
      <c r="P16" s="1087"/>
      <c r="Q16" s="1087"/>
      <c r="R16" s="1087"/>
      <c r="S16" s="1088"/>
      <c r="T16" s="14"/>
      <c r="U16" s="14"/>
      <c r="AA16" s="1"/>
    </row>
    <row r="17" spans="1:19" ht="15" customHeight="1" x14ac:dyDescent="0.2">
      <c r="A17" s="1098"/>
      <c r="B17" s="1101"/>
      <c r="C17" s="1102"/>
      <c r="D17" s="1102"/>
      <c r="E17" s="1102"/>
      <c r="F17" s="1102"/>
      <c r="G17" s="1103"/>
      <c r="H17" s="1101"/>
      <c r="I17" s="1102"/>
      <c r="J17" s="1102"/>
      <c r="K17" s="1102"/>
      <c r="L17" s="1102"/>
      <c r="M17" s="1103"/>
      <c r="N17" s="1086"/>
      <c r="O17" s="1087"/>
      <c r="P17" s="1087"/>
      <c r="Q17" s="1087"/>
      <c r="R17" s="1087"/>
      <c r="S17" s="1088"/>
    </row>
    <row r="18" spans="1:19" ht="15" customHeight="1" x14ac:dyDescent="0.2">
      <c r="A18" s="1098"/>
      <c r="B18" s="1101"/>
      <c r="C18" s="1102"/>
      <c r="D18" s="1102"/>
      <c r="E18" s="1102"/>
      <c r="F18" s="1102"/>
      <c r="G18" s="1103"/>
      <c r="H18" s="1101"/>
      <c r="I18" s="1102"/>
      <c r="J18" s="1102"/>
      <c r="K18" s="1102"/>
      <c r="L18" s="1102"/>
      <c r="M18" s="1103"/>
      <c r="N18" s="1086"/>
      <c r="O18" s="1087"/>
      <c r="P18" s="1087"/>
      <c r="Q18" s="1087"/>
      <c r="R18" s="1087"/>
      <c r="S18" s="1088"/>
    </row>
    <row r="19" spans="1:19" ht="15" customHeight="1" x14ac:dyDescent="0.2">
      <c r="A19" s="1098"/>
      <c r="B19" s="1101"/>
      <c r="C19" s="1102"/>
      <c r="D19" s="1102"/>
      <c r="E19" s="1102"/>
      <c r="F19" s="1102"/>
      <c r="G19" s="1103"/>
      <c r="H19" s="1101"/>
      <c r="I19" s="1102"/>
      <c r="J19" s="1102"/>
      <c r="K19" s="1102"/>
      <c r="L19" s="1102"/>
      <c r="M19" s="1103"/>
      <c r="N19" s="1086"/>
      <c r="O19" s="1087"/>
      <c r="P19" s="1087"/>
      <c r="Q19" s="1087"/>
      <c r="R19" s="1087"/>
      <c r="S19" s="1088"/>
    </row>
    <row r="20" spans="1:19" ht="15" customHeight="1" x14ac:dyDescent="0.2">
      <c r="A20" s="1098"/>
      <c r="B20" s="1101"/>
      <c r="C20" s="1102"/>
      <c r="D20" s="1102"/>
      <c r="E20" s="1102"/>
      <c r="F20" s="1102"/>
      <c r="G20" s="1103"/>
      <c r="H20" s="1101"/>
      <c r="I20" s="1102"/>
      <c r="J20" s="1102"/>
      <c r="K20" s="1102"/>
      <c r="L20" s="1102"/>
      <c r="M20" s="1103"/>
      <c r="N20" s="1086"/>
      <c r="O20" s="1087"/>
      <c r="P20" s="1087"/>
      <c r="Q20" s="1087"/>
      <c r="R20" s="1087"/>
      <c r="S20" s="1088"/>
    </row>
    <row r="21" spans="1:19" ht="15" customHeight="1" x14ac:dyDescent="0.2">
      <c r="A21" s="1098"/>
      <c r="B21" s="1101"/>
      <c r="C21" s="1102"/>
      <c r="D21" s="1102"/>
      <c r="E21" s="1102"/>
      <c r="F21" s="1102"/>
      <c r="G21" s="1103"/>
      <c r="H21" s="1101"/>
      <c r="I21" s="1102"/>
      <c r="J21" s="1102"/>
      <c r="K21" s="1102"/>
      <c r="L21" s="1102"/>
      <c r="M21" s="1103"/>
      <c r="N21" s="1086"/>
      <c r="O21" s="1087"/>
      <c r="P21" s="1087"/>
      <c r="Q21" s="1087"/>
      <c r="R21" s="1087"/>
      <c r="S21" s="1088"/>
    </row>
    <row r="22" spans="1:19" ht="15" customHeight="1" x14ac:dyDescent="0.2">
      <c r="A22" s="1098"/>
      <c r="B22" s="1101"/>
      <c r="C22" s="1102"/>
      <c r="D22" s="1102"/>
      <c r="E22" s="1102"/>
      <c r="F22" s="1102"/>
      <c r="G22" s="1103"/>
      <c r="H22" s="1101"/>
      <c r="I22" s="1102"/>
      <c r="J22" s="1102"/>
      <c r="K22" s="1102"/>
      <c r="L22" s="1102"/>
      <c r="M22" s="1103"/>
      <c r="N22" s="1086"/>
      <c r="O22" s="1087"/>
      <c r="P22" s="1087"/>
      <c r="Q22" s="1087"/>
      <c r="R22" s="1087"/>
      <c r="S22" s="1088"/>
    </row>
    <row r="23" spans="1:19" ht="15" customHeight="1" x14ac:dyDescent="0.2">
      <c r="A23" s="1098"/>
      <c r="B23" s="1101"/>
      <c r="C23" s="1102"/>
      <c r="D23" s="1102"/>
      <c r="E23" s="1102"/>
      <c r="F23" s="1102"/>
      <c r="G23" s="1103"/>
      <c r="H23" s="1101"/>
      <c r="I23" s="1102"/>
      <c r="J23" s="1102"/>
      <c r="K23" s="1102"/>
      <c r="L23" s="1102"/>
      <c r="M23" s="1103"/>
      <c r="N23" s="1086"/>
      <c r="O23" s="1087"/>
      <c r="P23" s="1087"/>
      <c r="Q23" s="1087"/>
      <c r="R23" s="1087"/>
      <c r="S23" s="1088"/>
    </row>
    <row r="24" spans="1:19" ht="15" customHeight="1" x14ac:dyDescent="0.2">
      <c r="A24" s="1098"/>
      <c r="B24" s="1101"/>
      <c r="C24" s="1102"/>
      <c r="D24" s="1102"/>
      <c r="E24" s="1102"/>
      <c r="F24" s="1102"/>
      <c r="G24" s="1103"/>
      <c r="H24" s="1101"/>
      <c r="I24" s="1102"/>
      <c r="J24" s="1102"/>
      <c r="K24" s="1102"/>
      <c r="L24" s="1102"/>
      <c r="M24" s="1103"/>
      <c r="N24" s="1086"/>
      <c r="O24" s="1087"/>
      <c r="P24" s="1087"/>
      <c r="Q24" s="1087"/>
      <c r="R24" s="1087"/>
      <c r="S24" s="1088"/>
    </row>
    <row r="25" spans="1:19" ht="15" customHeight="1" x14ac:dyDescent="0.2">
      <c r="A25" s="1098"/>
      <c r="B25" s="1101"/>
      <c r="C25" s="1102"/>
      <c r="D25" s="1102"/>
      <c r="E25" s="1102"/>
      <c r="F25" s="1102"/>
      <c r="G25" s="1103"/>
      <c r="H25" s="1101"/>
      <c r="I25" s="1102"/>
      <c r="J25" s="1102"/>
      <c r="K25" s="1102"/>
      <c r="L25" s="1102"/>
      <c r="M25" s="1103"/>
      <c r="N25" s="1086"/>
      <c r="O25" s="1087"/>
      <c r="P25" s="1087"/>
      <c r="Q25" s="1087"/>
      <c r="R25" s="1087"/>
      <c r="S25" s="1088"/>
    </row>
    <row r="26" spans="1:19" ht="15" customHeight="1" x14ac:dyDescent="0.2">
      <c r="A26" s="1098"/>
      <c r="B26" s="1101"/>
      <c r="C26" s="1102"/>
      <c r="D26" s="1102"/>
      <c r="E26" s="1102"/>
      <c r="F26" s="1102"/>
      <c r="G26" s="1103"/>
      <c r="H26" s="1101"/>
      <c r="I26" s="1102"/>
      <c r="J26" s="1102"/>
      <c r="K26" s="1102"/>
      <c r="L26" s="1102"/>
      <c r="M26" s="1103"/>
      <c r="N26" s="1086"/>
      <c r="O26" s="1087"/>
      <c r="P26" s="1087"/>
      <c r="Q26" s="1087"/>
      <c r="R26" s="1087"/>
      <c r="S26" s="1088"/>
    </row>
    <row r="27" spans="1:19" ht="15" customHeight="1" x14ac:dyDescent="0.2">
      <c r="A27" s="1098"/>
      <c r="B27" s="1101"/>
      <c r="C27" s="1102"/>
      <c r="D27" s="1102"/>
      <c r="E27" s="1102"/>
      <c r="F27" s="1102"/>
      <c r="G27" s="1103"/>
      <c r="H27" s="1101"/>
      <c r="I27" s="1102"/>
      <c r="J27" s="1102"/>
      <c r="K27" s="1102"/>
      <c r="L27" s="1102"/>
      <c r="M27" s="1103"/>
      <c r="N27" s="1086"/>
      <c r="O27" s="1087"/>
      <c r="P27" s="1087"/>
      <c r="Q27" s="1087"/>
      <c r="R27" s="1087"/>
      <c r="S27" s="1088"/>
    </row>
    <row r="28" spans="1:19" ht="15" customHeight="1" x14ac:dyDescent="0.2">
      <c r="A28" s="1099"/>
      <c r="B28" s="1104"/>
      <c r="C28" s="1105"/>
      <c r="D28" s="1105"/>
      <c r="E28" s="1105"/>
      <c r="F28" s="1105"/>
      <c r="G28" s="1106"/>
      <c r="H28" s="1104"/>
      <c r="I28" s="1105"/>
      <c r="J28" s="1105"/>
      <c r="K28" s="1105"/>
      <c r="L28" s="1105"/>
      <c r="M28" s="1106"/>
      <c r="N28" s="1089"/>
      <c r="O28" s="1090"/>
      <c r="P28" s="1090"/>
      <c r="Q28" s="1090"/>
      <c r="R28" s="1090"/>
      <c r="S28" s="1091"/>
    </row>
    <row r="29" spans="1:19" ht="15" customHeight="1" x14ac:dyDescent="0.2">
      <c r="A29" s="1095" t="s">
        <v>173</v>
      </c>
      <c r="B29" s="1107"/>
      <c r="C29" s="1108"/>
      <c r="D29" s="1108"/>
      <c r="E29" s="1108"/>
      <c r="F29" s="1108"/>
      <c r="G29" s="1109"/>
      <c r="H29" s="1107"/>
      <c r="I29" s="1108"/>
      <c r="J29" s="1108"/>
      <c r="K29" s="1108"/>
      <c r="L29" s="1108"/>
      <c r="M29" s="1109"/>
      <c r="N29" s="1083"/>
      <c r="O29" s="1084"/>
      <c r="P29" s="1084"/>
      <c r="Q29" s="1084"/>
      <c r="R29" s="1084"/>
      <c r="S29" s="1085"/>
    </row>
    <row r="30" spans="1:19" ht="15" customHeight="1" x14ac:dyDescent="0.2">
      <c r="A30" s="1096"/>
      <c r="B30" s="1101"/>
      <c r="C30" s="1102"/>
      <c r="D30" s="1102"/>
      <c r="E30" s="1102"/>
      <c r="F30" s="1102"/>
      <c r="G30" s="1103"/>
      <c r="H30" s="1101"/>
      <c r="I30" s="1102"/>
      <c r="J30" s="1102"/>
      <c r="K30" s="1102"/>
      <c r="L30" s="1102"/>
      <c r="M30" s="1103"/>
      <c r="N30" s="1086"/>
      <c r="O30" s="1087"/>
      <c r="P30" s="1087"/>
      <c r="Q30" s="1087"/>
      <c r="R30" s="1087"/>
      <c r="S30" s="1088"/>
    </row>
    <row r="31" spans="1:19" ht="15" customHeight="1" x14ac:dyDescent="0.2">
      <c r="A31" s="1096"/>
      <c r="B31" s="1101"/>
      <c r="C31" s="1102"/>
      <c r="D31" s="1102"/>
      <c r="E31" s="1102"/>
      <c r="F31" s="1102"/>
      <c r="G31" s="1103"/>
      <c r="H31" s="1101"/>
      <c r="I31" s="1102"/>
      <c r="J31" s="1102"/>
      <c r="K31" s="1102"/>
      <c r="L31" s="1102"/>
      <c r="M31" s="1103"/>
      <c r="N31" s="1086"/>
      <c r="O31" s="1087"/>
      <c r="P31" s="1087"/>
      <c r="Q31" s="1087"/>
      <c r="R31" s="1087"/>
      <c r="S31" s="1088"/>
    </row>
    <row r="32" spans="1:19" ht="15" customHeight="1" x14ac:dyDescent="0.2">
      <c r="A32" s="1096"/>
      <c r="B32" s="1101"/>
      <c r="C32" s="1102"/>
      <c r="D32" s="1102"/>
      <c r="E32" s="1102"/>
      <c r="F32" s="1102"/>
      <c r="G32" s="1103"/>
      <c r="H32" s="1101"/>
      <c r="I32" s="1102"/>
      <c r="J32" s="1102"/>
      <c r="K32" s="1102"/>
      <c r="L32" s="1102"/>
      <c r="M32" s="1103"/>
      <c r="N32" s="1086"/>
      <c r="O32" s="1087"/>
      <c r="P32" s="1087"/>
      <c r="Q32" s="1087"/>
      <c r="R32" s="1087"/>
      <c r="S32" s="1088"/>
    </row>
    <row r="33" spans="1:27" ht="15" customHeight="1" x14ac:dyDescent="0.2">
      <c r="A33" s="1096"/>
      <c r="B33" s="1101"/>
      <c r="C33" s="1102"/>
      <c r="D33" s="1102"/>
      <c r="E33" s="1102"/>
      <c r="F33" s="1102"/>
      <c r="G33" s="1103"/>
      <c r="H33" s="1101"/>
      <c r="I33" s="1102"/>
      <c r="J33" s="1102"/>
      <c r="K33" s="1102"/>
      <c r="L33" s="1102"/>
      <c r="M33" s="1103"/>
      <c r="N33" s="1086"/>
      <c r="O33" s="1087"/>
      <c r="P33" s="1087"/>
      <c r="Q33" s="1087"/>
      <c r="R33" s="1087"/>
      <c r="S33" s="1088"/>
    </row>
    <row r="34" spans="1:27" ht="15" customHeight="1" x14ac:dyDescent="0.2">
      <c r="A34" s="1096"/>
      <c r="B34" s="1101"/>
      <c r="C34" s="1102"/>
      <c r="D34" s="1102"/>
      <c r="E34" s="1102"/>
      <c r="F34" s="1102"/>
      <c r="G34" s="1103"/>
      <c r="H34" s="1101"/>
      <c r="I34" s="1102"/>
      <c r="J34" s="1102"/>
      <c r="K34" s="1102"/>
      <c r="L34" s="1102"/>
      <c r="M34" s="1103"/>
      <c r="N34" s="1086"/>
      <c r="O34" s="1087"/>
      <c r="P34" s="1087"/>
      <c r="Q34" s="1087"/>
      <c r="R34" s="1087"/>
      <c r="S34" s="1088"/>
    </row>
    <row r="35" spans="1:27" ht="15" customHeight="1" x14ac:dyDescent="0.2">
      <c r="A35" s="1096"/>
      <c r="B35" s="1101"/>
      <c r="C35" s="1102"/>
      <c r="D35" s="1102"/>
      <c r="E35" s="1102"/>
      <c r="F35" s="1102"/>
      <c r="G35" s="1103"/>
      <c r="H35" s="1101"/>
      <c r="I35" s="1102"/>
      <c r="J35" s="1102"/>
      <c r="K35" s="1102"/>
      <c r="L35" s="1102"/>
      <c r="M35" s="1103"/>
      <c r="N35" s="1086"/>
      <c r="O35" s="1087"/>
      <c r="P35" s="1087"/>
      <c r="Q35" s="1087"/>
      <c r="R35" s="1087"/>
      <c r="S35" s="1088"/>
    </row>
    <row r="36" spans="1:27" ht="15" customHeight="1" x14ac:dyDescent="0.2">
      <c r="A36" s="1096"/>
      <c r="B36" s="1101"/>
      <c r="C36" s="1102"/>
      <c r="D36" s="1102"/>
      <c r="E36" s="1102"/>
      <c r="F36" s="1102"/>
      <c r="G36" s="1103"/>
      <c r="H36" s="1101"/>
      <c r="I36" s="1102"/>
      <c r="J36" s="1102"/>
      <c r="K36" s="1102"/>
      <c r="L36" s="1102"/>
      <c r="M36" s="1103"/>
      <c r="N36" s="1086"/>
      <c r="O36" s="1087"/>
      <c r="P36" s="1087"/>
      <c r="Q36" s="1087"/>
      <c r="R36" s="1087"/>
      <c r="S36" s="1088"/>
    </row>
    <row r="37" spans="1:27" ht="15" customHeight="1" x14ac:dyDescent="0.2">
      <c r="A37" s="1096"/>
      <c r="B37" s="1101"/>
      <c r="C37" s="1102"/>
      <c r="D37" s="1102"/>
      <c r="E37" s="1102"/>
      <c r="F37" s="1102"/>
      <c r="G37" s="1103"/>
      <c r="H37" s="1101"/>
      <c r="I37" s="1102"/>
      <c r="J37" s="1102"/>
      <c r="K37" s="1102"/>
      <c r="L37" s="1102"/>
      <c r="M37" s="1103"/>
      <c r="N37" s="1086"/>
      <c r="O37" s="1087"/>
      <c r="P37" s="1087"/>
      <c r="Q37" s="1087"/>
      <c r="R37" s="1087"/>
      <c r="S37" s="1088"/>
      <c r="AA37" s="1"/>
    </row>
    <row r="38" spans="1:27" ht="15" customHeight="1" x14ac:dyDescent="0.2">
      <c r="A38" s="1096"/>
      <c r="B38" s="1101"/>
      <c r="C38" s="1102"/>
      <c r="D38" s="1102"/>
      <c r="E38" s="1102"/>
      <c r="F38" s="1102"/>
      <c r="G38" s="1103"/>
      <c r="H38" s="1101"/>
      <c r="I38" s="1102"/>
      <c r="J38" s="1102"/>
      <c r="K38" s="1102"/>
      <c r="L38" s="1102"/>
      <c r="M38" s="1103"/>
      <c r="N38" s="1086"/>
      <c r="O38" s="1087"/>
      <c r="P38" s="1087"/>
      <c r="Q38" s="1087"/>
      <c r="R38" s="1087"/>
      <c r="S38" s="1088"/>
      <c r="AA38" s="1"/>
    </row>
    <row r="39" spans="1:27" ht="15" customHeight="1" x14ac:dyDescent="0.2">
      <c r="A39" s="1096"/>
      <c r="B39" s="1101"/>
      <c r="C39" s="1102"/>
      <c r="D39" s="1102"/>
      <c r="E39" s="1102"/>
      <c r="F39" s="1102"/>
      <c r="G39" s="1103"/>
      <c r="H39" s="1101"/>
      <c r="I39" s="1102"/>
      <c r="J39" s="1102"/>
      <c r="K39" s="1102"/>
      <c r="L39" s="1102"/>
      <c r="M39" s="1103"/>
      <c r="N39" s="1086"/>
      <c r="O39" s="1087"/>
      <c r="P39" s="1087"/>
      <c r="Q39" s="1087"/>
      <c r="R39" s="1087"/>
      <c r="S39" s="1088"/>
      <c r="AA39" s="1"/>
    </row>
    <row r="40" spans="1:27" ht="15" customHeight="1" x14ac:dyDescent="0.2">
      <c r="A40" s="1096"/>
      <c r="B40" s="1101"/>
      <c r="C40" s="1102"/>
      <c r="D40" s="1102"/>
      <c r="E40" s="1102"/>
      <c r="F40" s="1102"/>
      <c r="G40" s="1103"/>
      <c r="H40" s="1101"/>
      <c r="I40" s="1102"/>
      <c r="J40" s="1102"/>
      <c r="K40" s="1102"/>
      <c r="L40" s="1102"/>
      <c r="M40" s="1103"/>
      <c r="N40" s="1086"/>
      <c r="O40" s="1087"/>
      <c r="P40" s="1087"/>
      <c r="Q40" s="1087"/>
      <c r="R40" s="1087"/>
      <c r="S40" s="1088"/>
    </row>
    <row r="41" spans="1:27" ht="15" customHeight="1" x14ac:dyDescent="0.2">
      <c r="A41" s="1096"/>
      <c r="B41" s="1101"/>
      <c r="C41" s="1102"/>
      <c r="D41" s="1102"/>
      <c r="E41" s="1102"/>
      <c r="F41" s="1102"/>
      <c r="G41" s="1103"/>
      <c r="H41" s="1101"/>
      <c r="I41" s="1102"/>
      <c r="J41" s="1102"/>
      <c r="K41" s="1102"/>
      <c r="L41" s="1102"/>
      <c r="M41" s="1103"/>
      <c r="N41" s="1086"/>
      <c r="O41" s="1087"/>
      <c r="P41" s="1087"/>
      <c r="Q41" s="1087"/>
      <c r="R41" s="1087"/>
      <c r="S41" s="1088"/>
    </row>
    <row r="42" spans="1:27" ht="15" customHeight="1" x14ac:dyDescent="0.2">
      <c r="A42" s="1097"/>
      <c r="B42" s="1104"/>
      <c r="C42" s="1105"/>
      <c r="D42" s="1105"/>
      <c r="E42" s="1105"/>
      <c r="F42" s="1105"/>
      <c r="G42" s="1106"/>
      <c r="H42" s="1104"/>
      <c r="I42" s="1105"/>
      <c r="J42" s="1105"/>
      <c r="K42" s="1105"/>
      <c r="L42" s="1105"/>
      <c r="M42" s="1106"/>
      <c r="N42" s="1089"/>
      <c r="O42" s="1090"/>
      <c r="P42" s="1090"/>
      <c r="Q42" s="1090"/>
      <c r="R42" s="1090"/>
      <c r="S42" s="1091"/>
    </row>
    <row r="43" spans="1:27" ht="15" customHeight="1" x14ac:dyDescent="0.2">
      <c r="A43" s="1095" t="s">
        <v>174</v>
      </c>
      <c r="B43" s="1107"/>
      <c r="C43" s="1108"/>
      <c r="D43" s="1108"/>
      <c r="E43" s="1108"/>
      <c r="F43" s="1108"/>
      <c r="G43" s="1109"/>
      <c r="H43" s="1107"/>
      <c r="I43" s="1108"/>
      <c r="J43" s="1108"/>
      <c r="K43" s="1108"/>
      <c r="L43" s="1108"/>
      <c r="M43" s="1109"/>
      <c r="N43" s="1083"/>
      <c r="O43" s="1084"/>
      <c r="P43" s="1084"/>
      <c r="Q43" s="1084"/>
      <c r="R43" s="1084"/>
      <c r="S43" s="1085"/>
    </row>
    <row r="44" spans="1:27" ht="15" customHeight="1" x14ac:dyDescent="0.2">
      <c r="A44" s="1096"/>
      <c r="B44" s="1101"/>
      <c r="C44" s="1102"/>
      <c r="D44" s="1102"/>
      <c r="E44" s="1102"/>
      <c r="F44" s="1102"/>
      <c r="G44" s="1103"/>
      <c r="H44" s="1101"/>
      <c r="I44" s="1102"/>
      <c r="J44" s="1102"/>
      <c r="K44" s="1102"/>
      <c r="L44" s="1102"/>
      <c r="M44" s="1103"/>
      <c r="N44" s="1086"/>
      <c r="O44" s="1087"/>
      <c r="P44" s="1087"/>
      <c r="Q44" s="1087"/>
      <c r="R44" s="1087"/>
      <c r="S44" s="1088"/>
    </row>
    <row r="45" spans="1:27" ht="15" customHeight="1" x14ac:dyDescent="0.2">
      <c r="A45" s="1096"/>
      <c r="B45" s="1101"/>
      <c r="C45" s="1102"/>
      <c r="D45" s="1102"/>
      <c r="E45" s="1102"/>
      <c r="F45" s="1102"/>
      <c r="G45" s="1103"/>
      <c r="H45" s="1101"/>
      <c r="I45" s="1102"/>
      <c r="J45" s="1102"/>
      <c r="K45" s="1102"/>
      <c r="L45" s="1102"/>
      <c r="M45" s="1103"/>
      <c r="N45" s="1086"/>
      <c r="O45" s="1087"/>
      <c r="P45" s="1087"/>
      <c r="Q45" s="1087"/>
      <c r="R45" s="1087"/>
      <c r="S45" s="1088"/>
    </row>
    <row r="46" spans="1:27" ht="15" customHeight="1" x14ac:dyDescent="0.2">
      <c r="A46" s="1096"/>
      <c r="B46" s="1101"/>
      <c r="C46" s="1102"/>
      <c r="D46" s="1102"/>
      <c r="E46" s="1102"/>
      <c r="F46" s="1102"/>
      <c r="G46" s="1103"/>
      <c r="H46" s="1101"/>
      <c r="I46" s="1102"/>
      <c r="J46" s="1102"/>
      <c r="K46" s="1102"/>
      <c r="L46" s="1102"/>
      <c r="M46" s="1103"/>
      <c r="N46" s="1086"/>
      <c r="O46" s="1087"/>
      <c r="P46" s="1087"/>
      <c r="Q46" s="1087"/>
      <c r="R46" s="1087"/>
      <c r="S46" s="1088"/>
    </row>
    <row r="47" spans="1:27" ht="15" customHeight="1" x14ac:dyDescent="0.2">
      <c r="A47" s="1096"/>
      <c r="B47" s="1101"/>
      <c r="C47" s="1102"/>
      <c r="D47" s="1102"/>
      <c r="E47" s="1102"/>
      <c r="F47" s="1102"/>
      <c r="G47" s="1103"/>
      <c r="H47" s="1101"/>
      <c r="I47" s="1102"/>
      <c r="J47" s="1102"/>
      <c r="K47" s="1102"/>
      <c r="L47" s="1102"/>
      <c r="M47" s="1103"/>
      <c r="N47" s="1086"/>
      <c r="O47" s="1087"/>
      <c r="P47" s="1087"/>
      <c r="Q47" s="1087"/>
      <c r="R47" s="1087"/>
      <c r="S47" s="1088"/>
    </row>
    <row r="48" spans="1:27" ht="15" customHeight="1" x14ac:dyDescent="0.2">
      <c r="A48" s="1096"/>
      <c r="B48" s="1101"/>
      <c r="C48" s="1102"/>
      <c r="D48" s="1102"/>
      <c r="E48" s="1102"/>
      <c r="F48" s="1102"/>
      <c r="G48" s="1103"/>
      <c r="H48" s="1101"/>
      <c r="I48" s="1102"/>
      <c r="J48" s="1102"/>
      <c r="K48" s="1102"/>
      <c r="L48" s="1102"/>
      <c r="M48" s="1103"/>
      <c r="N48" s="1086"/>
      <c r="O48" s="1087"/>
      <c r="P48" s="1087"/>
      <c r="Q48" s="1087"/>
      <c r="R48" s="1087"/>
      <c r="S48" s="1088"/>
    </row>
    <row r="49" spans="1:19" ht="15" customHeight="1" x14ac:dyDescent="0.2">
      <c r="A49" s="1096"/>
      <c r="B49" s="1101"/>
      <c r="C49" s="1102"/>
      <c r="D49" s="1102"/>
      <c r="E49" s="1102"/>
      <c r="F49" s="1102"/>
      <c r="G49" s="1103"/>
      <c r="H49" s="1101"/>
      <c r="I49" s="1102"/>
      <c r="J49" s="1102"/>
      <c r="K49" s="1102"/>
      <c r="L49" s="1102"/>
      <c r="M49" s="1103"/>
      <c r="N49" s="1086"/>
      <c r="O49" s="1087"/>
      <c r="P49" s="1087"/>
      <c r="Q49" s="1087"/>
      <c r="R49" s="1087"/>
      <c r="S49" s="1088"/>
    </row>
    <row r="50" spans="1:19" ht="15" customHeight="1" x14ac:dyDescent="0.2">
      <c r="A50" s="1096"/>
      <c r="B50" s="1101"/>
      <c r="C50" s="1102"/>
      <c r="D50" s="1102"/>
      <c r="E50" s="1102"/>
      <c r="F50" s="1102"/>
      <c r="G50" s="1103"/>
      <c r="H50" s="1101"/>
      <c r="I50" s="1102"/>
      <c r="J50" s="1102"/>
      <c r="K50" s="1102"/>
      <c r="L50" s="1102"/>
      <c r="M50" s="1103"/>
      <c r="N50" s="1086"/>
      <c r="O50" s="1087"/>
      <c r="P50" s="1087"/>
      <c r="Q50" s="1087"/>
      <c r="R50" s="1087"/>
      <c r="S50" s="1088"/>
    </row>
    <row r="51" spans="1:19" ht="15" customHeight="1" x14ac:dyDescent="0.2">
      <c r="A51" s="1096"/>
      <c r="B51" s="1101"/>
      <c r="C51" s="1102"/>
      <c r="D51" s="1102"/>
      <c r="E51" s="1102"/>
      <c r="F51" s="1102"/>
      <c r="G51" s="1103"/>
      <c r="H51" s="1101"/>
      <c r="I51" s="1102"/>
      <c r="J51" s="1102"/>
      <c r="K51" s="1102"/>
      <c r="L51" s="1102"/>
      <c r="M51" s="1103"/>
      <c r="N51" s="1086"/>
      <c r="O51" s="1087"/>
      <c r="P51" s="1087"/>
      <c r="Q51" s="1087"/>
      <c r="R51" s="1087"/>
      <c r="S51" s="1088"/>
    </row>
    <row r="52" spans="1:19" ht="15" customHeight="1" x14ac:dyDescent="0.2">
      <c r="A52" s="1096"/>
      <c r="B52" s="1101"/>
      <c r="C52" s="1102"/>
      <c r="D52" s="1102"/>
      <c r="E52" s="1102"/>
      <c r="F52" s="1102"/>
      <c r="G52" s="1103"/>
      <c r="H52" s="1101"/>
      <c r="I52" s="1102"/>
      <c r="J52" s="1102"/>
      <c r="K52" s="1102"/>
      <c r="L52" s="1102"/>
      <c r="M52" s="1103"/>
      <c r="N52" s="1086"/>
      <c r="O52" s="1087"/>
      <c r="P52" s="1087"/>
      <c r="Q52" s="1087"/>
      <c r="R52" s="1087"/>
      <c r="S52" s="1088"/>
    </row>
    <row r="53" spans="1:19" ht="15" customHeight="1" x14ac:dyDescent="0.2">
      <c r="A53" s="1096"/>
      <c r="B53" s="1101"/>
      <c r="C53" s="1102"/>
      <c r="D53" s="1102"/>
      <c r="E53" s="1102"/>
      <c r="F53" s="1102"/>
      <c r="G53" s="1103"/>
      <c r="H53" s="1101"/>
      <c r="I53" s="1102"/>
      <c r="J53" s="1102"/>
      <c r="K53" s="1102"/>
      <c r="L53" s="1102"/>
      <c r="M53" s="1103"/>
      <c r="N53" s="1086"/>
      <c r="O53" s="1087"/>
      <c r="P53" s="1087"/>
      <c r="Q53" s="1087"/>
      <c r="R53" s="1087"/>
      <c r="S53" s="1088"/>
    </row>
    <row r="54" spans="1:19" ht="15" customHeight="1" x14ac:dyDescent="0.2">
      <c r="A54" s="1096"/>
      <c r="B54" s="1101"/>
      <c r="C54" s="1102"/>
      <c r="D54" s="1102"/>
      <c r="E54" s="1102"/>
      <c r="F54" s="1102"/>
      <c r="G54" s="1103"/>
      <c r="H54" s="1101"/>
      <c r="I54" s="1102"/>
      <c r="J54" s="1102"/>
      <c r="K54" s="1102"/>
      <c r="L54" s="1102"/>
      <c r="M54" s="1103"/>
      <c r="N54" s="1086"/>
      <c r="O54" s="1087"/>
      <c r="P54" s="1087"/>
      <c r="Q54" s="1087"/>
      <c r="R54" s="1087"/>
      <c r="S54" s="1088"/>
    </row>
    <row r="55" spans="1:19" ht="15" customHeight="1" x14ac:dyDescent="0.2">
      <c r="A55" s="1096"/>
      <c r="B55" s="1101"/>
      <c r="C55" s="1102"/>
      <c r="D55" s="1102"/>
      <c r="E55" s="1102"/>
      <c r="F55" s="1102"/>
      <c r="G55" s="1103"/>
      <c r="H55" s="1101"/>
      <c r="I55" s="1102"/>
      <c r="J55" s="1102"/>
      <c r="K55" s="1102"/>
      <c r="L55" s="1102"/>
      <c r="M55" s="1103"/>
      <c r="N55" s="1086"/>
      <c r="O55" s="1087"/>
      <c r="P55" s="1087"/>
      <c r="Q55" s="1087"/>
      <c r="R55" s="1087"/>
      <c r="S55" s="1088"/>
    </row>
    <row r="56" spans="1:19" ht="15" customHeight="1" x14ac:dyDescent="0.2">
      <c r="A56" s="1100"/>
      <c r="B56" s="1110"/>
      <c r="C56" s="1111"/>
      <c r="D56" s="1111"/>
      <c r="E56" s="1111"/>
      <c r="F56" s="1111"/>
      <c r="G56" s="1112"/>
      <c r="H56" s="1110"/>
      <c r="I56" s="1111"/>
      <c r="J56" s="1111"/>
      <c r="K56" s="1111"/>
      <c r="L56" s="1111"/>
      <c r="M56" s="1112"/>
      <c r="N56" s="1092"/>
      <c r="O56" s="1093"/>
      <c r="P56" s="1093"/>
      <c r="Q56" s="1093"/>
      <c r="R56" s="1093"/>
      <c r="S56" s="1094"/>
    </row>
  </sheetData>
  <sheetProtection sheet="1" selectLockedCells="1"/>
  <mergeCells count="19">
    <mergeCell ref="N15:S28"/>
    <mergeCell ref="N43:S56"/>
    <mergeCell ref="N29:S42"/>
    <mergeCell ref="A29:A42"/>
    <mergeCell ref="A15:A28"/>
    <mergeCell ref="A43:A56"/>
    <mergeCell ref="B15:G28"/>
    <mergeCell ref="B29:G42"/>
    <mergeCell ref="B43:G56"/>
    <mergeCell ref="H43:M56"/>
    <mergeCell ref="H29:M42"/>
    <mergeCell ref="H15:M28"/>
    <mergeCell ref="B8:G10"/>
    <mergeCell ref="H8:M10"/>
    <mergeCell ref="A2:S3"/>
    <mergeCell ref="N8:S14"/>
    <mergeCell ref="D11:M14"/>
    <mergeCell ref="A4:S7"/>
    <mergeCell ref="B11:C14"/>
  </mergeCells>
  <phoneticPr fontId="1"/>
  <dataValidations xWindow="500" yWindow="830" count="4">
    <dataValidation allowBlank="1" showInputMessage="1" showErrorMessage="1" prompt="達成目標は１つ以上記入してください。（最大３つまで）_x000a__x000a_・機能：備わっている働きや能力等の検証可能な内容_x000a_・性能：基準や指標等の定量的な数値_x000a_を具体的に記入してください。" sqref="H43:M56"/>
    <dataValidation allowBlank="1" showInputMessage="1" showErrorMessage="1" prompt="達成目標の達成を確認するための基準や指標、客観的な証明方法を記入してください。" sqref="N15:S56"/>
    <dataValidation allowBlank="1" showInputMessage="1" showErrorMessage="1" prompt="・機能：備わっている働きや能力等の検証可能な内容_x000a_・性能：基準や指標等の定量的な数値_x000a_を具体的に記入してください。" sqref="B15:G56"/>
    <dataValidation allowBlank="1" showInputMessage="1" showErrorMessage="1" prompt="達成目標は１つ以上記入してください。（最大３つまで）_x000a_・機能：備わっている働きや能力等の検証可能な内容_x000a_・性能：基準や指標等の定量的な数値_x000a_を具体的に記入してください。" sqref="H15:M28 H29:M42"/>
  </dataValidations>
  <pageMargins left="0.59055118110236227" right="0.19685039370078741" top="0.39370078740157483" bottom="0.39370078740157483" header="0.19685039370078741" footer="0.19685039370078741"/>
  <pageSetup paperSize="9" scale="98" orientation="portrait" r:id="rId1"/>
  <headerFooter>
    <oddFooter>&amp;C&amp;10&amp;A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42</vt:i4>
      </vt:variant>
    </vt:vector>
  </HeadingPairs>
  <TitlesOfParts>
    <vt:vector size="70" baseType="lpstr">
      <vt:lpstr>構成【印刷不要】</vt:lpstr>
      <vt:lpstr>表紙</vt:lpstr>
      <vt:lpstr>確認</vt:lpstr>
      <vt:lpstr>1</vt:lpstr>
      <vt:lpstr>2</vt:lpstr>
      <vt:lpstr>3</vt:lpstr>
      <vt:lpstr>4-1</vt:lpstr>
      <vt:lpstr>4-2</vt:lpstr>
      <vt:lpstr>4-3</vt:lpstr>
      <vt:lpstr>5</vt:lpstr>
      <vt:lpstr>6</vt:lpstr>
      <vt:lpstr>7</vt:lpstr>
      <vt:lpstr>８</vt:lpstr>
      <vt:lpstr>９</vt:lpstr>
      <vt:lpstr>10</vt:lpstr>
      <vt:lpstr>10ｰ2</vt:lpstr>
      <vt:lpstr>11</vt:lpstr>
      <vt:lpstr>11-2</vt:lpstr>
      <vt:lpstr>12</vt:lpstr>
      <vt:lpstr>13</vt:lpstr>
      <vt:lpstr>13-2</vt:lpstr>
      <vt:lpstr>14</vt:lpstr>
      <vt:lpstr>15</vt:lpstr>
      <vt:lpstr>16</vt:lpstr>
      <vt:lpstr>16-2</vt:lpstr>
      <vt:lpstr>17</vt:lpstr>
      <vt:lpstr>17-2</vt:lpstr>
      <vt:lpstr>18</vt:lpstr>
      <vt:lpstr>'10'!_9．資金支出明細</vt:lpstr>
      <vt:lpstr>'11'!_9．資金支出明細</vt:lpstr>
      <vt:lpstr>'14'!_9．資金支出明細</vt:lpstr>
      <vt:lpstr>'15'!_9．資金支出明細</vt:lpstr>
      <vt:lpstr>'16'!_9．資金支出明細</vt:lpstr>
      <vt:lpstr>'９'!_9．資金支出明細</vt:lpstr>
      <vt:lpstr>'3'!_ftn1</vt:lpstr>
      <vt:lpstr>'3'!_ftnref1</vt:lpstr>
      <vt:lpstr>'1'!Print_Area</vt:lpstr>
      <vt:lpstr>'10'!Print_Area</vt:lpstr>
      <vt:lpstr>'10ｰ2'!Print_Area</vt:lpstr>
      <vt:lpstr>'11'!Print_Area</vt:lpstr>
      <vt:lpstr>'11-2'!Print_Area</vt:lpstr>
      <vt:lpstr>'12'!Print_Area</vt:lpstr>
      <vt:lpstr>'13'!Print_Area</vt:lpstr>
      <vt:lpstr>'13-2'!Print_Area</vt:lpstr>
      <vt:lpstr>'14'!Print_Area</vt:lpstr>
      <vt:lpstr>'15'!Print_Area</vt:lpstr>
      <vt:lpstr>'16'!Print_Area</vt:lpstr>
      <vt:lpstr>'16-2'!Print_Area</vt:lpstr>
      <vt:lpstr>'17'!Print_Area</vt:lpstr>
      <vt:lpstr>'17-2'!Print_Area</vt:lpstr>
      <vt:lpstr>'18'!Print_Area</vt:lpstr>
      <vt:lpstr>'2'!Print_Area</vt:lpstr>
      <vt:lpstr>'3'!Print_Area</vt:lpstr>
      <vt:lpstr>'4-1'!Print_Area</vt:lpstr>
      <vt:lpstr>'4-2'!Print_Area</vt:lpstr>
      <vt:lpstr>'4-3'!Print_Area</vt:lpstr>
      <vt:lpstr>'5'!Print_Area</vt:lpstr>
      <vt:lpstr>'6'!Print_Area</vt:lpstr>
      <vt:lpstr>'7'!Print_Area</vt:lpstr>
      <vt:lpstr>'８'!Print_Area</vt:lpstr>
      <vt:lpstr>'９'!Print_Area</vt:lpstr>
      <vt:lpstr>確認!Print_Area</vt:lpstr>
      <vt:lpstr>構成【印刷不要】!Print_Area</vt:lpstr>
      <vt:lpstr>表紙!Print_Area</vt:lpstr>
      <vt:lpstr>'14'!Print_Titles</vt:lpstr>
      <vt:lpstr>'９'!Print_Titles</vt:lpstr>
      <vt:lpstr>'1'!サービス業</vt:lpstr>
      <vt:lpstr>'1'!卸売業</vt:lpstr>
      <vt:lpstr>'1'!小売業</vt:lpstr>
      <vt:lpstr>'1'!製造業その他</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2020-01-30T03:06:24Z</dcterms:created>
  <dcterms:modified xsi:type="dcterms:W3CDTF">2022-06-24T07:03:14Z</dcterms:modified>
</cp:coreProperties>
</file>