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192.168.1.253\サーバ共有\2021_SHIFT\B-公募前準備\4-公募向け作成完成資料_ホームページで公開向け、0413よりMOE確認用\"/>
    </mc:Choice>
  </mc:AlternateContent>
  <xr:revisionPtr revIDLastSave="0" documentId="13_ncr:1_{5E744589-1418-4831-AC7F-5D730F106913}" xr6:coauthVersionLast="47" xr6:coauthVersionMax="47" xr10:uidLastSave="{00000000-0000-0000-0000-000000000000}"/>
  <workbookProtection workbookAlgorithmName="SHA-512" workbookHashValue="4uE2xXu+yRHs8LuSpv8/1Iy5YXKV4zPHPAE395juXsJuLDdZPixoVDQG7ZZpU9O+V27sKfdpxcO5Fr86WUvp6Q==" workbookSaltValue="zVqFUasDJ1idHQOHINFQJA==" workbookSpinCount="100000" lockStructure="1"/>
  <bookViews>
    <workbookView xWindow="-28920" yWindow="-4830" windowWidth="29040" windowHeight="158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①" sheetId="9" r:id="rId7"/>
    <sheet name="6-2. CO2排出量②" sheetId="25" r:id="rId8"/>
    <sheet name="6-3. CO2排出量③" sheetId="26" r:id="rId9"/>
    <sheet name="6-4. CO2排出量_総括" sheetId="14" r:id="rId10"/>
    <sheet name="7-1. CO2排出量①" sheetId="28" r:id="rId11"/>
    <sheet name="7-2. CO2排出量②" sheetId="29" r:id="rId12"/>
    <sheet name="7-3. CO2排出量③" sheetId="27" r:id="rId13"/>
    <sheet name="7-4. CO2排出量_総括" sheetId="31" r:id="rId14"/>
    <sheet name="8. 備考" sheetId="34" r:id="rId15"/>
    <sheet name="取込シート_非表示" sheetId="33" state="hidden" r:id="rId16"/>
    <sheet name="非表示_活動量と単位" sheetId="10" state="hidden" r:id="rId17"/>
    <sheet name="非表示_GJ換算表" sheetId="11" state="hidden" r:id="rId18"/>
    <sheet name="非表示_産業分類" sheetId="3" state="hidden" r:id="rId19"/>
  </sheets>
  <definedNames>
    <definedName name="_xlnm._FilterDatabase" localSheetId="18" hidden="1">非表示_産業分類!#REF!</definedName>
    <definedName name="GJ換算係数">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排出源リスト'!$A$1:$M$33</definedName>
    <definedName name="_xlnm.Print_Area" localSheetId="5">'5. モニタリングポイント'!$A$1:$Q$43</definedName>
    <definedName name="_xlnm.Print_Area" localSheetId="6">'6-1. CO2排出量①'!$A$1:$AE$44</definedName>
    <definedName name="_xlnm.Print_Area" localSheetId="7">'6-2. CO2排出量②'!$A$1:$AE$44</definedName>
    <definedName name="_xlnm.Print_Area" localSheetId="8">'6-3. CO2排出量③'!$A$1:$AE$43</definedName>
    <definedName name="_xlnm.Print_Area" localSheetId="9">'6-4. CO2排出量_総括'!$A$1:$R$48</definedName>
    <definedName name="_xlnm.Print_Area" localSheetId="10">'7-1. CO2排出量①'!$A$1:$P$42</definedName>
    <definedName name="_xlnm.Print_Area" localSheetId="11">'7-2. CO2排出量②'!$A$1:$P$42</definedName>
    <definedName name="_xlnm.Print_Area" localSheetId="12">'7-3. CO2排出量③'!$A$1:$P$42</definedName>
    <definedName name="_xlnm.Print_Area" localSheetId="13">'7-4. CO2排出量_総括'!$A$1:$R$58</definedName>
    <definedName name="_xlnm.Print_Area" localSheetId="14">'8. 備考'!$A$1:$C$32</definedName>
    <definedName name="_xlnm.Print_Area" localSheetId="0">記入上の注意!$A$1:$K$44</definedName>
    <definedName name="_xlnm.Print_Area" localSheetId="15">取込シート_非表示!$A$1:$C$63</definedName>
    <definedName name="活動の種別※その他除く">非表示_活動量と単位!$D$8:$D$74</definedName>
    <definedName name="活動の種別と単位">非表示_活動量と単位!$D$8:$J$75</definedName>
    <definedName name="産業分類">非表示_産業分類!$C$4:$C$533</definedName>
    <definedName name="事業所リス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6" l="1"/>
  <c r="E24" i="26"/>
  <c r="E25" i="26"/>
  <c r="E26" i="26"/>
  <c r="E27" i="26"/>
  <c r="E28" i="26"/>
  <c r="E29" i="26"/>
  <c r="E30" i="26"/>
  <c r="E31" i="26"/>
  <c r="E22" i="26"/>
  <c r="E8" i="26"/>
  <c r="E9" i="26"/>
  <c r="E10" i="26"/>
  <c r="E11" i="26"/>
  <c r="E12" i="26"/>
  <c r="E13" i="26"/>
  <c r="E14" i="26"/>
  <c r="E15" i="26"/>
  <c r="E16" i="26"/>
  <c r="E17" i="26"/>
  <c r="E18" i="26"/>
  <c r="E19" i="26"/>
  <c r="E20" i="26"/>
  <c r="E21" i="26"/>
  <c r="E7" i="26"/>
  <c r="E23" i="25"/>
  <c r="E24" i="25"/>
  <c r="E25" i="25"/>
  <c r="E26" i="25"/>
  <c r="E27" i="25"/>
  <c r="E28" i="25"/>
  <c r="E29" i="25"/>
  <c r="E30" i="25"/>
  <c r="E31" i="25"/>
  <c r="E22" i="25"/>
  <c r="E8" i="25"/>
  <c r="E9" i="25"/>
  <c r="E10" i="25"/>
  <c r="E11" i="25"/>
  <c r="E12" i="25"/>
  <c r="E13" i="25"/>
  <c r="E14" i="25"/>
  <c r="E15" i="25"/>
  <c r="E16" i="25"/>
  <c r="E17" i="25"/>
  <c r="E18" i="25"/>
  <c r="E19" i="25"/>
  <c r="E20" i="25"/>
  <c r="E21" i="25"/>
  <c r="E7" i="25"/>
  <c r="E30" i="9"/>
  <c r="E23" i="9"/>
  <c r="E24" i="9"/>
  <c r="E25" i="9"/>
  <c r="E26" i="9"/>
  <c r="E27" i="9"/>
  <c r="E28" i="9"/>
  <c r="E29" i="9"/>
  <c r="E31" i="9"/>
  <c r="E22" i="9"/>
  <c r="E8" i="9"/>
  <c r="E9" i="9"/>
  <c r="E10" i="9"/>
  <c r="E11" i="9"/>
  <c r="E12" i="9"/>
  <c r="E13" i="9"/>
  <c r="E14" i="9"/>
  <c r="E15" i="9"/>
  <c r="E16" i="9"/>
  <c r="E17" i="9"/>
  <c r="E18" i="9"/>
  <c r="E19" i="9"/>
  <c r="E20" i="9"/>
  <c r="E21" i="9"/>
  <c r="E7" i="9"/>
  <c r="P11" i="31" l="1"/>
  <c r="P9" i="31"/>
  <c r="P8" i="31"/>
  <c r="P7" i="31"/>
  <c r="N11" i="31"/>
  <c r="K11" i="31"/>
  <c r="H11" i="31"/>
  <c r="O32" i="27"/>
  <c r="K33" i="27"/>
  <c r="K32" i="27"/>
  <c r="O32" i="29"/>
  <c r="K33" i="29"/>
  <c r="K32" i="29"/>
  <c r="O32" i="28"/>
  <c r="K33" i="28"/>
  <c r="K32" i="28"/>
  <c r="N9" i="8" l="1"/>
  <c r="L9" i="8"/>
  <c r="K22" i="28"/>
  <c r="K22" i="29"/>
  <c r="K22" i="27"/>
  <c r="K22" i="25" l="1"/>
  <c r="K23" i="27"/>
  <c r="K24" i="27"/>
  <c r="K25" i="27"/>
  <c r="K26" i="27"/>
  <c r="K27" i="27"/>
  <c r="K28" i="27"/>
  <c r="K29" i="27"/>
  <c r="K30" i="27"/>
  <c r="K31" i="27"/>
  <c r="K23" i="29"/>
  <c r="K24" i="29"/>
  <c r="K25" i="29"/>
  <c r="K26" i="29"/>
  <c r="K27" i="29"/>
  <c r="K28" i="29"/>
  <c r="K29" i="29"/>
  <c r="K30" i="29"/>
  <c r="K31" i="29"/>
  <c r="K47" i="28"/>
  <c r="K20"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23" i="28"/>
  <c r="K24" i="28"/>
  <c r="K25" i="28"/>
  <c r="K26" i="28"/>
  <c r="K27" i="28"/>
  <c r="K28" i="28"/>
  <c r="K29" i="28"/>
  <c r="K30" i="28"/>
  <c r="K31" i="28"/>
  <c r="N11" i="8" l="1"/>
  <c r="L11" i="8"/>
  <c r="J9" i="6" l="1"/>
  <c r="H7" i="27" l="1"/>
  <c r="N8" i="8"/>
  <c r="L8" i="8"/>
  <c r="H12" i="9" l="1"/>
  <c r="K23" i="26" l="1"/>
  <c r="K24" i="26"/>
  <c r="K25" i="26"/>
  <c r="K26" i="26"/>
  <c r="K27" i="26"/>
  <c r="K28" i="26"/>
  <c r="K29" i="26"/>
  <c r="K30" i="26"/>
  <c r="K31" i="26"/>
  <c r="K22" i="26"/>
  <c r="K48" i="9"/>
  <c r="K23" i="25"/>
  <c r="K24" i="25"/>
  <c r="K25" i="25"/>
  <c r="K26" i="25"/>
  <c r="K27" i="25"/>
  <c r="K28" i="25"/>
  <c r="K29" i="25"/>
  <c r="K30" i="25"/>
  <c r="K31" i="25"/>
  <c r="K20" i="9"/>
  <c r="K23" i="9"/>
  <c r="K24" i="9"/>
  <c r="K25" i="9"/>
  <c r="K26" i="9"/>
  <c r="K27" i="9"/>
  <c r="K28" i="9"/>
  <c r="K29" i="9"/>
  <c r="K30" i="9"/>
  <c r="K31" i="9"/>
  <c r="J7" i="6" l="1"/>
  <c r="J11" i="6" l="1"/>
  <c r="O55" i="27" l="1"/>
  <c r="O48" i="27"/>
  <c r="O49" i="27"/>
  <c r="O50" i="27"/>
  <c r="O51" i="27"/>
  <c r="O52" i="27"/>
  <c r="O53" i="27"/>
  <c r="O54"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O86" i="27"/>
  <c r="O87" i="27"/>
  <c r="O88" i="27"/>
  <c r="O89" i="27"/>
  <c r="O90" i="27"/>
  <c r="O91" i="27"/>
  <c r="O92" i="27"/>
  <c r="O93" i="27"/>
  <c r="O94" i="27"/>
  <c r="O95" i="27"/>
  <c r="O96" i="27"/>
  <c r="O97" i="27"/>
  <c r="O98" i="27"/>
  <c r="O99" i="27"/>
  <c r="O100" i="27"/>
  <c r="O101" i="27"/>
  <c r="O47" i="27"/>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47" i="29"/>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47" i="28"/>
  <c r="B3" i="33" l="1"/>
  <c r="S20" i="1" l="1"/>
  <c r="N27" i="27" l="1"/>
  <c r="B7" i="33" l="1"/>
  <c r="B18" i="33"/>
  <c r="B17" i="33"/>
  <c r="B16" i="33"/>
  <c r="B15" i="33"/>
  <c r="B14" i="33"/>
  <c r="B13" i="33"/>
  <c r="B12" i="33"/>
  <c r="B11" i="33"/>
  <c r="B10" i="33"/>
  <c r="A18" i="33"/>
  <c r="A17" i="33"/>
  <c r="A16" i="33"/>
  <c r="A15" i="33"/>
  <c r="A14" i="33"/>
  <c r="A13" i="33"/>
  <c r="A12" i="33"/>
  <c r="A11" i="33"/>
  <c r="A10" i="33"/>
  <c r="F21" i="27" l="1"/>
  <c r="F20" i="27"/>
  <c r="F19" i="27"/>
  <c r="F18" i="27"/>
  <c r="F17" i="27"/>
  <c r="F16" i="27"/>
  <c r="F15" i="27"/>
  <c r="F14" i="27"/>
  <c r="F13" i="27"/>
  <c r="F12" i="27"/>
  <c r="F11" i="27"/>
  <c r="F10" i="27"/>
  <c r="F8" i="27"/>
  <c r="F7" i="27"/>
  <c r="O11" i="27"/>
  <c r="N11" i="27"/>
  <c r="M11" i="27"/>
  <c r="K11" i="27"/>
  <c r="J11" i="27"/>
  <c r="H11" i="27"/>
  <c r="A11" i="27"/>
  <c r="N10" i="27"/>
  <c r="O10" i="27" s="1"/>
  <c r="M10" i="27"/>
  <c r="J10" i="27"/>
  <c r="H10" i="27"/>
  <c r="A10" i="27"/>
  <c r="K10" i="27" s="1"/>
  <c r="N26" i="27"/>
  <c r="O26" i="27" s="1"/>
  <c r="A26" i="27"/>
  <c r="N25" i="27"/>
  <c r="O25" i="27" s="1"/>
  <c r="A25" i="27"/>
  <c r="N24" i="27"/>
  <c r="O24" i="27" s="1"/>
  <c r="A24" i="27"/>
  <c r="N23" i="27"/>
  <c r="O23" i="27" s="1"/>
  <c r="A23" i="27"/>
  <c r="N28" i="27"/>
  <c r="O28" i="27" s="1"/>
  <c r="A28" i="27"/>
  <c r="O27" i="27"/>
  <c r="A27" i="27"/>
  <c r="N29" i="27"/>
  <c r="O29" i="27" s="1"/>
  <c r="A29" i="27"/>
  <c r="N101" i="27"/>
  <c r="M101" i="27"/>
  <c r="K101" i="27"/>
  <c r="J101" i="27"/>
  <c r="H101" i="27"/>
  <c r="F101" i="27"/>
  <c r="A101" i="27"/>
  <c r="N100" i="27"/>
  <c r="M100" i="27"/>
  <c r="K100" i="27"/>
  <c r="J100" i="27"/>
  <c r="H100" i="27"/>
  <c r="F100" i="27"/>
  <c r="A100" i="27"/>
  <c r="N99" i="27"/>
  <c r="M99" i="27"/>
  <c r="K99" i="27"/>
  <c r="J99" i="27"/>
  <c r="H99" i="27"/>
  <c r="F99" i="27"/>
  <c r="A99" i="27"/>
  <c r="N98" i="27"/>
  <c r="M98" i="27"/>
  <c r="K98" i="27"/>
  <c r="J98" i="27"/>
  <c r="H98" i="27"/>
  <c r="F98" i="27"/>
  <c r="A98" i="27"/>
  <c r="N97" i="27"/>
  <c r="M97" i="27"/>
  <c r="K97" i="27"/>
  <c r="J97" i="27"/>
  <c r="H97" i="27"/>
  <c r="F97" i="27"/>
  <c r="A97" i="27"/>
  <c r="N96" i="27"/>
  <c r="M96" i="27"/>
  <c r="K96" i="27"/>
  <c r="J96" i="27"/>
  <c r="H96" i="27"/>
  <c r="F96" i="27"/>
  <c r="A96" i="27"/>
  <c r="N95" i="27"/>
  <c r="M95" i="27"/>
  <c r="K95" i="27"/>
  <c r="J95" i="27"/>
  <c r="H95" i="27"/>
  <c r="F95" i="27"/>
  <c r="A95" i="27"/>
  <c r="N94" i="27"/>
  <c r="M94" i="27"/>
  <c r="K94" i="27"/>
  <c r="J94" i="27"/>
  <c r="H94" i="27"/>
  <c r="F94" i="27"/>
  <c r="A94" i="27"/>
  <c r="N93" i="27"/>
  <c r="M93" i="27"/>
  <c r="K93" i="27"/>
  <c r="J93" i="27"/>
  <c r="H93" i="27"/>
  <c r="F93" i="27"/>
  <c r="A93" i="27"/>
  <c r="N92" i="27"/>
  <c r="M92" i="27"/>
  <c r="K92" i="27"/>
  <c r="J92" i="27"/>
  <c r="H92" i="27"/>
  <c r="F92" i="27"/>
  <c r="A92" i="27"/>
  <c r="N91" i="27"/>
  <c r="M91" i="27"/>
  <c r="K91" i="27"/>
  <c r="J91" i="27"/>
  <c r="H91" i="27"/>
  <c r="F91" i="27"/>
  <c r="A91" i="27"/>
  <c r="N90" i="27"/>
  <c r="M90" i="27"/>
  <c r="K90" i="27"/>
  <c r="J90" i="27"/>
  <c r="H90" i="27"/>
  <c r="F90" i="27"/>
  <c r="A90" i="27"/>
  <c r="N89" i="27"/>
  <c r="M89" i="27"/>
  <c r="K89" i="27"/>
  <c r="J89" i="27"/>
  <c r="H89" i="27"/>
  <c r="F89" i="27"/>
  <c r="A89" i="27"/>
  <c r="N88" i="27"/>
  <c r="M88" i="27"/>
  <c r="K88" i="27"/>
  <c r="J88" i="27"/>
  <c r="H88" i="27"/>
  <c r="F88" i="27"/>
  <c r="A88" i="27"/>
  <c r="N87" i="27"/>
  <c r="M87" i="27"/>
  <c r="K87" i="27"/>
  <c r="J87" i="27"/>
  <c r="H87" i="27"/>
  <c r="F87" i="27"/>
  <c r="A87" i="27"/>
  <c r="N86" i="27"/>
  <c r="M86" i="27"/>
  <c r="K86" i="27"/>
  <c r="J86" i="27"/>
  <c r="H86" i="27"/>
  <c r="F86" i="27"/>
  <c r="A86" i="27"/>
  <c r="N85" i="27"/>
  <c r="M85" i="27"/>
  <c r="K85" i="27"/>
  <c r="J85" i="27"/>
  <c r="H85" i="27"/>
  <c r="F85" i="27"/>
  <c r="A85" i="27"/>
  <c r="N84" i="27"/>
  <c r="M84" i="27"/>
  <c r="K84" i="27"/>
  <c r="J84" i="27"/>
  <c r="H84" i="27"/>
  <c r="F84" i="27"/>
  <c r="A84" i="27"/>
  <c r="N83" i="27"/>
  <c r="M83" i="27"/>
  <c r="K83" i="27"/>
  <c r="J83" i="27"/>
  <c r="H83" i="27"/>
  <c r="F83" i="27"/>
  <c r="A83" i="27"/>
  <c r="N82" i="27"/>
  <c r="M82" i="27"/>
  <c r="K82" i="27"/>
  <c r="J82" i="27"/>
  <c r="H82" i="27"/>
  <c r="F82" i="27"/>
  <c r="A82" i="27"/>
  <c r="N81" i="27"/>
  <c r="M81" i="27"/>
  <c r="K81" i="27"/>
  <c r="J81" i="27"/>
  <c r="H81" i="27"/>
  <c r="F81" i="27"/>
  <c r="A81" i="27"/>
  <c r="N80" i="27"/>
  <c r="M80" i="27"/>
  <c r="K80" i="27"/>
  <c r="J80" i="27"/>
  <c r="H80" i="27"/>
  <c r="F80" i="27"/>
  <c r="A80" i="27"/>
  <c r="N79" i="27"/>
  <c r="M79" i="27"/>
  <c r="K79" i="27"/>
  <c r="J79" i="27"/>
  <c r="H79" i="27"/>
  <c r="F79" i="27"/>
  <c r="A79" i="27"/>
  <c r="N78" i="27"/>
  <c r="M78" i="27"/>
  <c r="K78" i="27"/>
  <c r="J78" i="27"/>
  <c r="H78" i="27"/>
  <c r="F78" i="27"/>
  <c r="A78" i="27"/>
  <c r="N77" i="27"/>
  <c r="M77" i="27"/>
  <c r="K77" i="27"/>
  <c r="J77" i="27"/>
  <c r="H77" i="27"/>
  <c r="F77" i="27"/>
  <c r="A77" i="27"/>
  <c r="N76" i="27"/>
  <c r="M76" i="27"/>
  <c r="K76" i="27"/>
  <c r="J76" i="27"/>
  <c r="H76" i="27"/>
  <c r="F76" i="27"/>
  <c r="A76" i="27"/>
  <c r="N75" i="27"/>
  <c r="M75" i="27"/>
  <c r="K75" i="27"/>
  <c r="J75" i="27"/>
  <c r="H75" i="27"/>
  <c r="F75" i="27"/>
  <c r="A75" i="27"/>
  <c r="N74" i="27"/>
  <c r="M74" i="27"/>
  <c r="K74" i="27"/>
  <c r="J74" i="27"/>
  <c r="H74" i="27"/>
  <c r="F74" i="27"/>
  <c r="A74" i="27"/>
  <c r="N73" i="27"/>
  <c r="M73" i="27"/>
  <c r="K73" i="27"/>
  <c r="J73" i="27"/>
  <c r="H73" i="27"/>
  <c r="F73" i="27"/>
  <c r="A73" i="27"/>
  <c r="N72" i="27"/>
  <c r="M72" i="27"/>
  <c r="K72" i="27"/>
  <c r="J72" i="27"/>
  <c r="H72" i="27"/>
  <c r="F72" i="27"/>
  <c r="A72" i="27"/>
  <c r="N71" i="27"/>
  <c r="M71" i="27"/>
  <c r="K71" i="27"/>
  <c r="J71" i="27"/>
  <c r="H71" i="27"/>
  <c r="F71" i="27"/>
  <c r="A71" i="27"/>
  <c r="N70" i="27"/>
  <c r="M70" i="27"/>
  <c r="K70" i="27"/>
  <c r="J70" i="27"/>
  <c r="H70" i="27"/>
  <c r="F70" i="27"/>
  <c r="A70" i="27"/>
  <c r="N69" i="27"/>
  <c r="M69" i="27"/>
  <c r="K69" i="27"/>
  <c r="J69" i="27"/>
  <c r="H69" i="27"/>
  <c r="F69" i="27"/>
  <c r="A69" i="27"/>
  <c r="N68" i="27"/>
  <c r="M68" i="27"/>
  <c r="K68" i="27"/>
  <c r="J68" i="27"/>
  <c r="H68" i="27"/>
  <c r="F68" i="27"/>
  <c r="A68" i="27"/>
  <c r="N67" i="27"/>
  <c r="M67" i="27"/>
  <c r="K67" i="27"/>
  <c r="J67" i="27"/>
  <c r="H67" i="27"/>
  <c r="F67" i="27"/>
  <c r="A67" i="27"/>
  <c r="N66" i="27"/>
  <c r="M66" i="27"/>
  <c r="K66" i="27"/>
  <c r="J66" i="27"/>
  <c r="H66" i="27"/>
  <c r="F66" i="27"/>
  <c r="A66" i="27"/>
  <c r="N65" i="27"/>
  <c r="M65" i="27"/>
  <c r="K65" i="27"/>
  <c r="J65" i="27"/>
  <c r="H65" i="27"/>
  <c r="F65" i="27"/>
  <c r="A65" i="27"/>
  <c r="N64" i="27"/>
  <c r="M64" i="27"/>
  <c r="K64" i="27"/>
  <c r="J64" i="27"/>
  <c r="H64" i="27"/>
  <c r="F64" i="27"/>
  <c r="A64" i="27"/>
  <c r="N63" i="27"/>
  <c r="M63" i="27"/>
  <c r="K63" i="27"/>
  <c r="J63" i="27"/>
  <c r="H63" i="27"/>
  <c r="F63" i="27"/>
  <c r="A63" i="27"/>
  <c r="N62" i="27"/>
  <c r="M62" i="27"/>
  <c r="K62" i="27"/>
  <c r="J62" i="27"/>
  <c r="H62" i="27"/>
  <c r="F62" i="27"/>
  <c r="A62" i="27"/>
  <c r="N61" i="27"/>
  <c r="M61" i="27"/>
  <c r="K61" i="27"/>
  <c r="J61" i="27"/>
  <c r="H61" i="27"/>
  <c r="F61" i="27"/>
  <c r="A61" i="27"/>
  <c r="N60" i="27"/>
  <c r="M60" i="27"/>
  <c r="K60" i="27"/>
  <c r="J60" i="27"/>
  <c r="H60" i="27"/>
  <c r="F60" i="27"/>
  <c r="A60" i="27"/>
  <c r="N59" i="27"/>
  <c r="M59" i="27"/>
  <c r="K59" i="27"/>
  <c r="J59" i="27"/>
  <c r="H59" i="27"/>
  <c r="F59" i="27"/>
  <c r="A59" i="27"/>
  <c r="N58" i="27"/>
  <c r="M58" i="27"/>
  <c r="K58" i="27"/>
  <c r="J58" i="27"/>
  <c r="H58" i="27"/>
  <c r="F58" i="27"/>
  <c r="A58" i="27"/>
  <c r="N57" i="27"/>
  <c r="M57" i="27"/>
  <c r="K57" i="27"/>
  <c r="J57" i="27"/>
  <c r="H57" i="27"/>
  <c r="F57" i="27"/>
  <c r="A57" i="27"/>
  <c r="N56" i="27"/>
  <c r="M56" i="27"/>
  <c r="K56" i="27"/>
  <c r="J56" i="27"/>
  <c r="H56" i="27"/>
  <c r="F56" i="27"/>
  <c r="A56" i="27"/>
  <c r="N55" i="27"/>
  <c r="M55" i="27"/>
  <c r="K55" i="27"/>
  <c r="J55" i="27"/>
  <c r="H55" i="27"/>
  <c r="F55" i="27"/>
  <c r="A55" i="27"/>
  <c r="N54" i="27"/>
  <c r="M54" i="27"/>
  <c r="K54" i="27"/>
  <c r="J54" i="27"/>
  <c r="H54" i="27"/>
  <c r="F54" i="27"/>
  <c r="A54" i="27"/>
  <c r="N53" i="27"/>
  <c r="M53" i="27"/>
  <c r="K53" i="27"/>
  <c r="J53" i="27"/>
  <c r="H53" i="27"/>
  <c r="F53" i="27"/>
  <c r="A53" i="27"/>
  <c r="N52" i="27"/>
  <c r="M52" i="27"/>
  <c r="K52" i="27"/>
  <c r="J52" i="27"/>
  <c r="H52" i="27"/>
  <c r="F52" i="27"/>
  <c r="A52" i="27"/>
  <c r="N51" i="27"/>
  <c r="M51" i="27"/>
  <c r="K51" i="27"/>
  <c r="J51" i="27"/>
  <c r="H51" i="27"/>
  <c r="F51" i="27"/>
  <c r="A51" i="27"/>
  <c r="N50" i="27"/>
  <c r="M50" i="27"/>
  <c r="K50" i="27"/>
  <c r="J50" i="27"/>
  <c r="H50" i="27"/>
  <c r="F50" i="27"/>
  <c r="A50" i="27"/>
  <c r="N49" i="27"/>
  <c r="M49" i="27"/>
  <c r="K49" i="27"/>
  <c r="J49" i="27"/>
  <c r="H49" i="27"/>
  <c r="F49" i="27"/>
  <c r="A49" i="27"/>
  <c r="N48" i="27"/>
  <c r="M48" i="27"/>
  <c r="K48" i="27"/>
  <c r="J48" i="27"/>
  <c r="H48" i="27"/>
  <c r="F48" i="27"/>
  <c r="A48" i="27"/>
  <c r="N47" i="27"/>
  <c r="M47" i="27"/>
  <c r="K47" i="27"/>
  <c r="J47" i="27"/>
  <c r="H47" i="27"/>
  <c r="F47" i="27"/>
  <c r="A47" i="27"/>
  <c r="N101" i="29"/>
  <c r="M101" i="29"/>
  <c r="K101" i="29"/>
  <c r="J101" i="29"/>
  <c r="H101" i="29"/>
  <c r="F101" i="29"/>
  <c r="A101" i="29"/>
  <c r="N100" i="29"/>
  <c r="M100" i="29"/>
  <c r="K100" i="29"/>
  <c r="J100" i="29"/>
  <c r="H100" i="29"/>
  <c r="F100" i="29"/>
  <c r="A100" i="29"/>
  <c r="N99" i="29"/>
  <c r="M99" i="29"/>
  <c r="K99" i="29"/>
  <c r="J99" i="29"/>
  <c r="H99" i="29"/>
  <c r="F99" i="29"/>
  <c r="A99" i="29"/>
  <c r="N98" i="29"/>
  <c r="M98" i="29"/>
  <c r="K98" i="29"/>
  <c r="J98" i="29"/>
  <c r="H98" i="29"/>
  <c r="F98" i="29"/>
  <c r="A98" i="29"/>
  <c r="N97" i="29"/>
  <c r="M97" i="29"/>
  <c r="K97" i="29"/>
  <c r="J97" i="29"/>
  <c r="H97" i="29"/>
  <c r="F97" i="29"/>
  <c r="A97" i="29"/>
  <c r="N96" i="29"/>
  <c r="M96" i="29"/>
  <c r="K96" i="29"/>
  <c r="J96" i="29"/>
  <c r="H96" i="29"/>
  <c r="F96" i="29"/>
  <c r="A96" i="29"/>
  <c r="N95" i="29"/>
  <c r="M95" i="29"/>
  <c r="K95" i="29"/>
  <c r="J95" i="29"/>
  <c r="H95" i="29"/>
  <c r="F95" i="29"/>
  <c r="A95" i="29"/>
  <c r="N94" i="29"/>
  <c r="M94" i="29"/>
  <c r="K94" i="29"/>
  <c r="J94" i="29"/>
  <c r="H94" i="29"/>
  <c r="F94" i="29"/>
  <c r="A94" i="29"/>
  <c r="N93" i="29"/>
  <c r="M93" i="29"/>
  <c r="K93" i="29"/>
  <c r="J93" i="29"/>
  <c r="H93" i="29"/>
  <c r="F93" i="29"/>
  <c r="A93" i="29"/>
  <c r="N92" i="29"/>
  <c r="M92" i="29"/>
  <c r="K92" i="29"/>
  <c r="J92" i="29"/>
  <c r="H92" i="29"/>
  <c r="F92" i="29"/>
  <c r="A92" i="29"/>
  <c r="N91" i="29"/>
  <c r="M91" i="29"/>
  <c r="K91" i="29"/>
  <c r="J91" i="29"/>
  <c r="H91" i="29"/>
  <c r="F91" i="29"/>
  <c r="A91" i="29"/>
  <c r="N90" i="29"/>
  <c r="M90" i="29"/>
  <c r="K90" i="29"/>
  <c r="J90" i="29"/>
  <c r="H90" i="29"/>
  <c r="F90" i="29"/>
  <c r="A90" i="29"/>
  <c r="N89" i="29"/>
  <c r="M89" i="29"/>
  <c r="K89" i="29"/>
  <c r="J89" i="29"/>
  <c r="H89" i="29"/>
  <c r="F89" i="29"/>
  <c r="A89" i="29"/>
  <c r="N88" i="29"/>
  <c r="M88" i="29"/>
  <c r="K88" i="29"/>
  <c r="J88" i="29"/>
  <c r="H88" i="29"/>
  <c r="F88" i="29"/>
  <c r="A88" i="29"/>
  <c r="N87" i="29"/>
  <c r="M87" i="29"/>
  <c r="K87" i="29"/>
  <c r="J87" i="29"/>
  <c r="H87" i="29"/>
  <c r="F87" i="29"/>
  <c r="A87" i="29"/>
  <c r="N86" i="29"/>
  <c r="M86" i="29"/>
  <c r="K86" i="29"/>
  <c r="J86" i="29"/>
  <c r="H86" i="29"/>
  <c r="F86" i="29"/>
  <c r="A86" i="29"/>
  <c r="N85" i="29"/>
  <c r="M85" i="29"/>
  <c r="K85" i="29"/>
  <c r="J85" i="29"/>
  <c r="H85" i="29"/>
  <c r="F85" i="29"/>
  <c r="A85" i="29"/>
  <c r="N84" i="29"/>
  <c r="M84" i="29"/>
  <c r="K84" i="29"/>
  <c r="J84" i="29"/>
  <c r="H84" i="29"/>
  <c r="F84" i="29"/>
  <c r="A84" i="29"/>
  <c r="N83" i="29"/>
  <c r="M83" i="29"/>
  <c r="K83" i="29"/>
  <c r="J83" i="29"/>
  <c r="H83" i="29"/>
  <c r="F83" i="29"/>
  <c r="A83" i="29"/>
  <c r="N82" i="29"/>
  <c r="M82" i="29"/>
  <c r="K82" i="29"/>
  <c r="J82" i="29"/>
  <c r="H82" i="29"/>
  <c r="F82" i="29"/>
  <c r="A82" i="29"/>
  <c r="N81" i="29"/>
  <c r="M81" i="29"/>
  <c r="K81" i="29"/>
  <c r="J81" i="29"/>
  <c r="H81" i="29"/>
  <c r="F81" i="29"/>
  <c r="A81" i="29"/>
  <c r="N80" i="29"/>
  <c r="M80" i="29"/>
  <c r="K80" i="29"/>
  <c r="J80" i="29"/>
  <c r="H80" i="29"/>
  <c r="F80" i="29"/>
  <c r="A80" i="29"/>
  <c r="N79" i="29"/>
  <c r="M79" i="29"/>
  <c r="K79" i="29"/>
  <c r="J79" i="29"/>
  <c r="H79" i="29"/>
  <c r="F79" i="29"/>
  <c r="A79" i="29"/>
  <c r="N78" i="29"/>
  <c r="M78" i="29"/>
  <c r="K78" i="29"/>
  <c r="J78" i="29"/>
  <c r="H78" i="29"/>
  <c r="F78" i="29"/>
  <c r="A78" i="29"/>
  <c r="N77" i="29"/>
  <c r="M77" i="29"/>
  <c r="K77" i="29"/>
  <c r="J77" i="29"/>
  <c r="H77" i="29"/>
  <c r="F77" i="29"/>
  <c r="A77" i="29"/>
  <c r="N76" i="29"/>
  <c r="M76" i="29"/>
  <c r="K76" i="29"/>
  <c r="J76" i="29"/>
  <c r="H76" i="29"/>
  <c r="F76" i="29"/>
  <c r="A76" i="29"/>
  <c r="N75" i="29"/>
  <c r="M75" i="29"/>
  <c r="K75" i="29"/>
  <c r="J75" i="29"/>
  <c r="H75" i="29"/>
  <c r="F75" i="29"/>
  <c r="A75" i="29"/>
  <c r="N74" i="29"/>
  <c r="M74" i="29"/>
  <c r="K74" i="29"/>
  <c r="J74" i="29"/>
  <c r="H74" i="29"/>
  <c r="F74" i="29"/>
  <c r="A74" i="29"/>
  <c r="N73" i="29"/>
  <c r="M73" i="29"/>
  <c r="K73" i="29"/>
  <c r="J73" i="29"/>
  <c r="H73" i="29"/>
  <c r="F73" i="29"/>
  <c r="A73" i="29"/>
  <c r="N72" i="29"/>
  <c r="M72" i="29"/>
  <c r="K72" i="29"/>
  <c r="J72" i="29"/>
  <c r="H72" i="29"/>
  <c r="F72" i="29"/>
  <c r="A72" i="29"/>
  <c r="N71" i="29"/>
  <c r="M71" i="29"/>
  <c r="K71" i="29"/>
  <c r="J71" i="29"/>
  <c r="H71" i="29"/>
  <c r="F71" i="29"/>
  <c r="A71" i="29"/>
  <c r="N70" i="29"/>
  <c r="M70" i="29"/>
  <c r="K70" i="29"/>
  <c r="J70" i="29"/>
  <c r="H70" i="29"/>
  <c r="F70" i="29"/>
  <c r="A70" i="29"/>
  <c r="N69" i="29"/>
  <c r="M69" i="29"/>
  <c r="K69" i="29"/>
  <c r="J69" i="29"/>
  <c r="H69" i="29"/>
  <c r="F69" i="29"/>
  <c r="A69" i="29"/>
  <c r="N68" i="29"/>
  <c r="M68" i="29"/>
  <c r="K68" i="29"/>
  <c r="J68" i="29"/>
  <c r="H68" i="29"/>
  <c r="F68" i="29"/>
  <c r="A68" i="29"/>
  <c r="N67" i="29"/>
  <c r="M67" i="29"/>
  <c r="K67" i="29"/>
  <c r="J67" i="29"/>
  <c r="H67" i="29"/>
  <c r="F67" i="29"/>
  <c r="A67" i="29"/>
  <c r="N66" i="29"/>
  <c r="M66" i="29"/>
  <c r="K66" i="29"/>
  <c r="J66" i="29"/>
  <c r="H66" i="29"/>
  <c r="F66" i="29"/>
  <c r="A66" i="29"/>
  <c r="N65" i="29"/>
  <c r="M65" i="29"/>
  <c r="K65" i="29"/>
  <c r="J65" i="29"/>
  <c r="H65" i="29"/>
  <c r="F65" i="29"/>
  <c r="A65" i="29"/>
  <c r="N64" i="29"/>
  <c r="M64" i="29"/>
  <c r="K64" i="29"/>
  <c r="J64" i="29"/>
  <c r="H64" i="29"/>
  <c r="F64" i="29"/>
  <c r="A64" i="29"/>
  <c r="N63" i="29"/>
  <c r="M63" i="29"/>
  <c r="K63" i="29"/>
  <c r="J63" i="29"/>
  <c r="H63" i="29"/>
  <c r="F63" i="29"/>
  <c r="A63" i="29"/>
  <c r="N62" i="29"/>
  <c r="M62" i="29"/>
  <c r="K62" i="29"/>
  <c r="J62" i="29"/>
  <c r="H62" i="29"/>
  <c r="F62" i="29"/>
  <c r="A62" i="29"/>
  <c r="N61" i="29"/>
  <c r="M61" i="29"/>
  <c r="K61" i="29"/>
  <c r="J61" i="29"/>
  <c r="H61" i="29"/>
  <c r="F61" i="29"/>
  <c r="A61" i="29"/>
  <c r="N60" i="29"/>
  <c r="M60" i="29"/>
  <c r="K60" i="29"/>
  <c r="J60" i="29"/>
  <c r="H60" i="29"/>
  <c r="F60" i="29"/>
  <c r="A60" i="29"/>
  <c r="N59" i="29"/>
  <c r="M59" i="29"/>
  <c r="K59" i="29"/>
  <c r="J59" i="29"/>
  <c r="H59" i="29"/>
  <c r="F59" i="29"/>
  <c r="A59" i="29"/>
  <c r="N58" i="29"/>
  <c r="M58" i="29"/>
  <c r="K58" i="29"/>
  <c r="J58" i="29"/>
  <c r="H58" i="29"/>
  <c r="F58" i="29"/>
  <c r="A58" i="29"/>
  <c r="N57" i="29"/>
  <c r="M57" i="29"/>
  <c r="K57" i="29"/>
  <c r="J57" i="29"/>
  <c r="H57" i="29"/>
  <c r="F57" i="29"/>
  <c r="A57" i="29"/>
  <c r="N56" i="29"/>
  <c r="M56" i="29"/>
  <c r="K56" i="29"/>
  <c r="J56" i="29"/>
  <c r="H56" i="29"/>
  <c r="F56" i="29"/>
  <c r="A56" i="29"/>
  <c r="N55" i="29"/>
  <c r="M55" i="29"/>
  <c r="K55" i="29"/>
  <c r="J55" i="29"/>
  <c r="H55" i="29"/>
  <c r="F55" i="29"/>
  <c r="A55" i="29"/>
  <c r="N54" i="29"/>
  <c r="M54" i="29"/>
  <c r="K54" i="29"/>
  <c r="J54" i="29"/>
  <c r="H54" i="29"/>
  <c r="F54" i="29"/>
  <c r="A54" i="29"/>
  <c r="N53" i="29"/>
  <c r="M53" i="29"/>
  <c r="K53" i="29"/>
  <c r="J53" i="29"/>
  <c r="H53" i="29"/>
  <c r="F53" i="29"/>
  <c r="A53" i="29"/>
  <c r="N52" i="29"/>
  <c r="M52" i="29"/>
  <c r="J52" i="29"/>
  <c r="H52" i="29"/>
  <c r="F52" i="29"/>
  <c r="A52" i="29"/>
  <c r="K52" i="29" s="1"/>
  <c r="N51" i="29"/>
  <c r="M51" i="29"/>
  <c r="K51" i="29"/>
  <c r="J51" i="29"/>
  <c r="H51" i="29"/>
  <c r="F51" i="29"/>
  <c r="A51" i="29"/>
  <c r="N50" i="29"/>
  <c r="M50" i="29"/>
  <c r="K50" i="29"/>
  <c r="J50" i="29"/>
  <c r="H50" i="29"/>
  <c r="F50" i="29"/>
  <c r="A50" i="29"/>
  <c r="N49" i="29"/>
  <c r="M49" i="29"/>
  <c r="J49" i="29"/>
  <c r="H49" i="29"/>
  <c r="F49" i="29"/>
  <c r="A49" i="29"/>
  <c r="K49" i="29" s="1"/>
  <c r="N48" i="29"/>
  <c r="M48" i="29"/>
  <c r="K48" i="29"/>
  <c r="J48" i="29"/>
  <c r="H48" i="29"/>
  <c r="F48" i="29"/>
  <c r="A48" i="29"/>
  <c r="N47" i="29"/>
  <c r="M47" i="29"/>
  <c r="K47" i="29"/>
  <c r="J47" i="29"/>
  <c r="H47" i="29"/>
  <c r="F47" i="29"/>
  <c r="A47" i="29"/>
  <c r="F21" i="29"/>
  <c r="F20" i="29"/>
  <c r="F19" i="29"/>
  <c r="F18" i="29"/>
  <c r="F17" i="29"/>
  <c r="F16" i="29"/>
  <c r="F15" i="29"/>
  <c r="F14" i="29"/>
  <c r="F13" i="29"/>
  <c r="F12" i="29"/>
  <c r="F11" i="29"/>
  <c r="F10" i="29"/>
  <c r="F8" i="29"/>
  <c r="F7" i="29"/>
  <c r="O13" i="29"/>
  <c r="N13" i="29"/>
  <c r="M13" i="29"/>
  <c r="K13" i="29"/>
  <c r="J13" i="29"/>
  <c r="H13" i="29"/>
  <c r="A13" i="29"/>
  <c r="O12" i="29"/>
  <c r="N12" i="29"/>
  <c r="M12" i="29"/>
  <c r="K12" i="29"/>
  <c r="J12" i="29"/>
  <c r="H12" i="29"/>
  <c r="A12" i="29"/>
  <c r="N26" i="29"/>
  <c r="O26" i="29" s="1"/>
  <c r="A26" i="29"/>
  <c r="N25" i="29"/>
  <c r="O25" i="29" s="1"/>
  <c r="A25" i="29"/>
  <c r="N24" i="29"/>
  <c r="O24" i="29" s="1"/>
  <c r="A24" i="29"/>
  <c r="N23" i="29"/>
  <c r="O23" i="29" s="1"/>
  <c r="A23" i="29"/>
  <c r="N28" i="29"/>
  <c r="O28" i="29" s="1"/>
  <c r="A28" i="29"/>
  <c r="N27" i="29"/>
  <c r="O27" i="29" s="1"/>
  <c r="A27" i="29"/>
  <c r="N29" i="29"/>
  <c r="O29" i="29" s="1"/>
  <c r="A29" i="29"/>
  <c r="N101" i="28"/>
  <c r="N100" i="28"/>
  <c r="N99" i="28"/>
  <c r="N98" i="28"/>
  <c r="N97" i="28"/>
  <c r="N96" i="28"/>
  <c r="N95" i="28"/>
  <c r="N94" i="28"/>
  <c r="N93" i="28"/>
  <c r="N92" i="28"/>
  <c r="N91" i="28"/>
  <c r="N90" i="28"/>
  <c r="N89" i="28"/>
  <c r="N88" i="28"/>
  <c r="N87" i="28"/>
  <c r="N86" i="28"/>
  <c r="N85" i="28"/>
  <c r="N84" i="28"/>
  <c r="N83" i="28"/>
  <c r="N82" i="28"/>
  <c r="N81" i="28"/>
  <c r="N80" i="28"/>
  <c r="N79" i="28"/>
  <c r="N78" i="28"/>
  <c r="N77" i="28"/>
  <c r="N76" i="28"/>
  <c r="N75" i="28"/>
  <c r="N74" i="28"/>
  <c r="N73" i="28"/>
  <c r="N72" i="28"/>
  <c r="N71" i="28"/>
  <c r="N70" i="28"/>
  <c r="N69" i="28"/>
  <c r="N68" i="28"/>
  <c r="N67" i="28"/>
  <c r="N66" i="28"/>
  <c r="N65" i="28"/>
  <c r="N64" i="28"/>
  <c r="N63" i="28"/>
  <c r="N62" i="28"/>
  <c r="N61" i="28"/>
  <c r="N60" i="28"/>
  <c r="N59" i="28"/>
  <c r="N58" i="28"/>
  <c r="N57" i="28"/>
  <c r="N56" i="28"/>
  <c r="N55" i="28"/>
  <c r="N54" i="28"/>
  <c r="N53" i="28"/>
  <c r="N52" i="28"/>
  <c r="N51" i="28"/>
  <c r="N50" i="28"/>
  <c r="N49" i="28"/>
  <c r="N48" i="28"/>
  <c r="N47" i="28"/>
  <c r="O13" i="28"/>
  <c r="N13" i="28"/>
  <c r="M13" i="28"/>
  <c r="K13" i="28"/>
  <c r="J13" i="28"/>
  <c r="H13" i="28"/>
  <c r="F13" i="28"/>
  <c r="A13" i="28"/>
  <c r="O12" i="28"/>
  <c r="N12" i="28"/>
  <c r="M12" i="28"/>
  <c r="K12" i="28"/>
  <c r="J12" i="28"/>
  <c r="H12" i="28"/>
  <c r="F12" i="28"/>
  <c r="A12" i="28"/>
  <c r="N25" i="28"/>
  <c r="O25" i="28" s="1"/>
  <c r="A25" i="28"/>
  <c r="N24" i="28"/>
  <c r="O24" i="28" s="1"/>
  <c r="A24" i="28"/>
  <c r="N26" i="28"/>
  <c r="O26" i="28" s="1"/>
  <c r="A26" i="28"/>
  <c r="N23" i="28"/>
  <c r="O23" i="28" s="1"/>
  <c r="A23" i="28"/>
  <c r="N28" i="28"/>
  <c r="O28" i="28" s="1"/>
  <c r="A28" i="28"/>
  <c r="N27" i="28"/>
  <c r="O27" i="28" s="1"/>
  <c r="A27" i="28"/>
  <c r="N29" i="28"/>
  <c r="O29" i="28" s="1"/>
  <c r="A29" i="28"/>
  <c r="M101" i="28"/>
  <c r="J101" i="28"/>
  <c r="H101" i="28"/>
  <c r="F101" i="28"/>
  <c r="A101" i="28"/>
  <c r="M100" i="28"/>
  <c r="J100" i="28"/>
  <c r="H100" i="28"/>
  <c r="F100" i="28"/>
  <c r="A100" i="28"/>
  <c r="M99" i="28"/>
  <c r="J99" i="28"/>
  <c r="H99" i="28"/>
  <c r="F99" i="28"/>
  <c r="A99" i="28"/>
  <c r="M98" i="28"/>
  <c r="J98" i="28"/>
  <c r="H98" i="28"/>
  <c r="F98" i="28"/>
  <c r="A98" i="28"/>
  <c r="M97" i="28"/>
  <c r="J97" i="28"/>
  <c r="H97" i="28"/>
  <c r="F97" i="28"/>
  <c r="A97" i="28"/>
  <c r="M96" i="28"/>
  <c r="J96" i="28"/>
  <c r="H96" i="28"/>
  <c r="F96" i="28"/>
  <c r="A96" i="28"/>
  <c r="M95" i="28"/>
  <c r="J95" i="28"/>
  <c r="H95" i="28"/>
  <c r="F95" i="28"/>
  <c r="A95" i="28"/>
  <c r="M94" i="28"/>
  <c r="J94" i="28"/>
  <c r="H94" i="28"/>
  <c r="F94" i="28"/>
  <c r="A94" i="28"/>
  <c r="M93" i="28"/>
  <c r="J93" i="28"/>
  <c r="H93" i="28"/>
  <c r="F93" i="28"/>
  <c r="A93" i="28"/>
  <c r="M92" i="28"/>
  <c r="J92" i="28"/>
  <c r="H92" i="28"/>
  <c r="F92" i="28"/>
  <c r="A92" i="28"/>
  <c r="M91" i="28"/>
  <c r="J91" i="28"/>
  <c r="H91" i="28"/>
  <c r="F91" i="28"/>
  <c r="A91" i="28"/>
  <c r="M90" i="28"/>
  <c r="J90" i="28"/>
  <c r="H90" i="28"/>
  <c r="F90" i="28"/>
  <c r="A90" i="28"/>
  <c r="M89" i="28"/>
  <c r="J89" i="28"/>
  <c r="H89" i="28"/>
  <c r="F89" i="28"/>
  <c r="A89" i="28"/>
  <c r="M88" i="28"/>
  <c r="J88" i="28"/>
  <c r="H88" i="28"/>
  <c r="F88" i="28"/>
  <c r="A88" i="28"/>
  <c r="M87" i="28"/>
  <c r="J87" i="28"/>
  <c r="H87" i="28"/>
  <c r="F87" i="28"/>
  <c r="A87" i="28"/>
  <c r="M86" i="28"/>
  <c r="J86" i="28"/>
  <c r="H86" i="28"/>
  <c r="F86" i="28"/>
  <c r="A86" i="28"/>
  <c r="M85" i="28"/>
  <c r="J85" i="28"/>
  <c r="H85" i="28"/>
  <c r="F85" i="28"/>
  <c r="A85" i="28"/>
  <c r="M84" i="28"/>
  <c r="J84" i="28"/>
  <c r="H84" i="28"/>
  <c r="F84" i="28"/>
  <c r="A84" i="28"/>
  <c r="M83" i="28"/>
  <c r="J83" i="28"/>
  <c r="H83" i="28"/>
  <c r="F83" i="28"/>
  <c r="A83" i="28"/>
  <c r="M82" i="28"/>
  <c r="J82" i="28"/>
  <c r="H82" i="28"/>
  <c r="F82" i="28"/>
  <c r="A82" i="28"/>
  <c r="M81" i="28"/>
  <c r="J81" i="28"/>
  <c r="H81" i="28"/>
  <c r="F81" i="28"/>
  <c r="A81" i="28"/>
  <c r="M80" i="28"/>
  <c r="J80" i="28"/>
  <c r="H80" i="28"/>
  <c r="F80" i="28"/>
  <c r="A80" i="28"/>
  <c r="M79" i="28"/>
  <c r="J79" i="28"/>
  <c r="H79" i="28"/>
  <c r="F79" i="28"/>
  <c r="A79" i="28"/>
  <c r="M78" i="28"/>
  <c r="J78" i="28"/>
  <c r="H78" i="28"/>
  <c r="F78" i="28"/>
  <c r="A78" i="28"/>
  <c r="M77" i="28"/>
  <c r="J77" i="28"/>
  <c r="H77" i="28"/>
  <c r="F77" i="28"/>
  <c r="A77" i="28"/>
  <c r="M76" i="28"/>
  <c r="J76" i="28"/>
  <c r="H76" i="28"/>
  <c r="F76" i="28"/>
  <c r="A76" i="28"/>
  <c r="M75" i="28"/>
  <c r="J75" i="28"/>
  <c r="H75" i="28"/>
  <c r="F75" i="28"/>
  <c r="A75" i="28"/>
  <c r="M74" i="28"/>
  <c r="J74" i="28"/>
  <c r="H74" i="28"/>
  <c r="F74" i="28"/>
  <c r="A74" i="28"/>
  <c r="M73" i="28"/>
  <c r="J73" i="28"/>
  <c r="H73" i="28"/>
  <c r="F73" i="28"/>
  <c r="A73" i="28"/>
  <c r="M72" i="28"/>
  <c r="J72" i="28"/>
  <c r="H72" i="28"/>
  <c r="F72" i="28"/>
  <c r="A72" i="28"/>
  <c r="M71" i="28"/>
  <c r="J71" i="28"/>
  <c r="H71" i="28"/>
  <c r="F71" i="28"/>
  <c r="A71" i="28"/>
  <c r="M70" i="28"/>
  <c r="J70" i="28"/>
  <c r="H70" i="28"/>
  <c r="F70" i="28"/>
  <c r="A70" i="28"/>
  <c r="M69" i="28"/>
  <c r="J69" i="28"/>
  <c r="H69" i="28"/>
  <c r="F69" i="28"/>
  <c r="A69" i="28"/>
  <c r="M68" i="28"/>
  <c r="J68" i="28"/>
  <c r="H68" i="28"/>
  <c r="F68" i="28"/>
  <c r="A68" i="28"/>
  <c r="M67" i="28"/>
  <c r="J67" i="28"/>
  <c r="H67" i="28"/>
  <c r="F67" i="28"/>
  <c r="A67" i="28"/>
  <c r="M66" i="28"/>
  <c r="J66" i="28"/>
  <c r="H66" i="28"/>
  <c r="F66" i="28"/>
  <c r="A66" i="28"/>
  <c r="M65" i="28"/>
  <c r="J65" i="28"/>
  <c r="H65" i="28"/>
  <c r="F65" i="28"/>
  <c r="A65" i="28"/>
  <c r="M64" i="28"/>
  <c r="J64" i="28"/>
  <c r="H64" i="28"/>
  <c r="F64" i="28"/>
  <c r="A64" i="28"/>
  <c r="M63" i="28"/>
  <c r="J63" i="28"/>
  <c r="H63" i="28"/>
  <c r="F63" i="28"/>
  <c r="A63" i="28"/>
  <c r="M62" i="28"/>
  <c r="J62" i="28"/>
  <c r="H62" i="28"/>
  <c r="F62" i="28"/>
  <c r="A62" i="28"/>
  <c r="M61" i="28"/>
  <c r="J61" i="28"/>
  <c r="H61" i="28"/>
  <c r="F61" i="28"/>
  <c r="A61" i="28"/>
  <c r="M60" i="28"/>
  <c r="J60" i="28"/>
  <c r="H60" i="28"/>
  <c r="F60" i="28"/>
  <c r="A60" i="28"/>
  <c r="M59" i="28"/>
  <c r="J59" i="28"/>
  <c r="H59" i="28"/>
  <c r="F59" i="28"/>
  <c r="A59" i="28"/>
  <c r="M58" i="28"/>
  <c r="J58" i="28"/>
  <c r="H58" i="28"/>
  <c r="F58" i="28"/>
  <c r="A58" i="28"/>
  <c r="M57" i="28"/>
  <c r="J57" i="28"/>
  <c r="H57" i="28"/>
  <c r="F57" i="28"/>
  <c r="A57" i="28"/>
  <c r="M56" i="28"/>
  <c r="J56" i="28"/>
  <c r="H56" i="28"/>
  <c r="F56" i="28"/>
  <c r="A56" i="28"/>
  <c r="M55" i="28"/>
  <c r="J55" i="28"/>
  <c r="H55" i="28"/>
  <c r="F55" i="28"/>
  <c r="A55" i="28"/>
  <c r="M54" i="28"/>
  <c r="J54" i="28"/>
  <c r="H54" i="28"/>
  <c r="F54" i="28"/>
  <c r="A54" i="28"/>
  <c r="M53" i="28"/>
  <c r="J53" i="28"/>
  <c r="H53" i="28"/>
  <c r="F53" i="28"/>
  <c r="A53" i="28"/>
  <c r="M52" i="28"/>
  <c r="J52" i="28"/>
  <c r="H52" i="28"/>
  <c r="F52" i="28"/>
  <c r="A52" i="28"/>
  <c r="M51" i="28"/>
  <c r="J51" i="28"/>
  <c r="H51" i="28"/>
  <c r="F51" i="28"/>
  <c r="A51" i="28"/>
  <c r="M50" i="28"/>
  <c r="J50" i="28"/>
  <c r="H50" i="28"/>
  <c r="F50" i="28"/>
  <c r="A50" i="28"/>
  <c r="M49" i="28"/>
  <c r="J49" i="28"/>
  <c r="H49" i="28"/>
  <c r="F49" i="28"/>
  <c r="A49" i="28"/>
  <c r="M48" i="28"/>
  <c r="J48" i="28"/>
  <c r="H48" i="28"/>
  <c r="F48" i="28"/>
  <c r="A48" i="28"/>
  <c r="M47" i="28"/>
  <c r="J47" i="28"/>
  <c r="H47" i="28"/>
  <c r="F47" i="28"/>
  <c r="A47" i="28"/>
  <c r="F8" i="28"/>
  <c r="F10" i="28"/>
  <c r="F11" i="28"/>
  <c r="F14" i="28"/>
  <c r="F15" i="28"/>
  <c r="F16" i="28"/>
  <c r="F17" i="28"/>
  <c r="F18" i="28"/>
  <c r="F19" i="28"/>
  <c r="F20" i="28"/>
  <c r="F21" i="28"/>
  <c r="F7" i="28"/>
  <c r="M7" i="28"/>
  <c r="M8" i="28"/>
  <c r="M10" i="28"/>
  <c r="M11" i="28"/>
  <c r="M14" i="28"/>
  <c r="M15" i="28"/>
  <c r="M16" i="28"/>
  <c r="M17" i="28"/>
  <c r="M18" i="28"/>
  <c r="M19" i="28"/>
  <c r="M20" i="28"/>
  <c r="M21" i="28"/>
  <c r="AD102" i="26"/>
  <c r="AC102" i="26"/>
  <c r="M102" i="26"/>
  <c r="K102" i="26"/>
  <c r="J102" i="26"/>
  <c r="H102" i="26"/>
  <c r="F102" i="26"/>
  <c r="E102" i="26"/>
  <c r="A102" i="26"/>
  <c r="AD101" i="26"/>
  <c r="AC101" i="26"/>
  <c r="M101" i="26"/>
  <c r="K101" i="26"/>
  <c r="J101" i="26"/>
  <c r="H101" i="26"/>
  <c r="F101" i="26"/>
  <c r="E101" i="26"/>
  <c r="A101" i="26"/>
  <c r="AD100" i="26"/>
  <c r="AC100" i="26"/>
  <c r="M100" i="26"/>
  <c r="K100" i="26"/>
  <c r="J100" i="26"/>
  <c r="H100" i="26"/>
  <c r="F100" i="26"/>
  <c r="E100" i="26"/>
  <c r="A100" i="26"/>
  <c r="AD99" i="26"/>
  <c r="AC99" i="26"/>
  <c r="M99" i="26"/>
  <c r="K99" i="26"/>
  <c r="J99" i="26"/>
  <c r="H99" i="26"/>
  <c r="F99" i="26"/>
  <c r="E99" i="26"/>
  <c r="A99" i="26"/>
  <c r="AD98" i="26"/>
  <c r="AC98" i="26"/>
  <c r="M98" i="26"/>
  <c r="K98" i="26"/>
  <c r="J98" i="26"/>
  <c r="H98" i="26"/>
  <c r="F98" i="26"/>
  <c r="E98" i="26"/>
  <c r="A98" i="26"/>
  <c r="AD97" i="26"/>
  <c r="AC97" i="26"/>
  <c r="M97" i="26"/>
  <c r="K97" i="26"/>
  <c r="J97" i="26"/>
  <c r="H97" i="26"/>
  <c r="F97" i="26"/>
  <c r="E97" i="26"/>
  <c r="A97" i="26"/>
  <c r="AD96" i="26"/>
  <c r="AC96" i="26"/>
  <c r="M96" i="26"/>
  <c r="K96" i="26"/>
  <c r="J96" i="26"/>
  <c r="H96" i="26"/>
  <c r="F96" i="26"/>
  <c r="E96" i="26"/>
  <c r="A96" i="26"/>
  <c r="AD95" i="26"/>
  <c r="AC95" i="26"/>
  <c r="M95" i="26"/>
  <c r="K95" i="26"/>
  <c r="J95" i="26"/>
  <c r="H95" i="26"/>
  <c r="F95" i="26"/>
  <c r="E95" i="26"/>
  <c r="A95" i="26"/>
  <c r="AD94" i="26"/>
  <c r="AC94" i="26"/>
  <c r="M94" i="26"/>
  <c r="K94" i="26"/>
  <c r="J94" i="26"/>
  <c r="H94" i="26"/>
  <c r="F94" i="26"/>
  <c r="E94" i="26"/>
  <c r="A94" i="26"/>
  <c r="AD93" i="26"/>
  <c r="AC93" i="26"/>
  <c r="M93" i="26"/>
  <c r="K93" i="26"/>
  <c r="J93" i="26"/>
  <c r="H93" i="26"/>
  <c r="F93" i="26"/>
  <c r="E93" i="26"/>
  <c r="A93" i="26"/>
  <c r="AD92" i="26"/>
  <c r="AC92" i="26"/>
  <c r="M92" i="26"/>
  <c r="K92" i="26"/>
  <c r="J92" i="26"/>
  <c r="H92" i="26"/>
  <c r="F92" i="26"/>
  <c r="E92" i="26"/>
  <c r="A92" i="26"/>
  <c r="AD91" i="26"/>
  <c r="AC91" i="26"/>
  <c r="M91" i="26"/>
  <c r="K91" i="26"/>
  <c r="J91" i="26"/>
  <c r="H91" i="26"/>
  <c r="F91" i="26"/>
  <c r="E91" i="26"/>
  <c r="A91" i="26"/>
  <c r="AD90" i="26"/>
  <c r="AC90" i="26"/>
  <c r="M90" i="26"/>
  <c r="K90" i="26"/>
  <c r="J90" i="26"/>
  <c r="H90" i="26"/>
  <c r="F90" i="26"/>
  <c r="E90" i="26"/>
  <c r="A90" i="26"/>
  <c r="AD89" i="26"/>
  <c r="AC89" i="26"/>
  <c r="M89" i="26"/>
  <c r="K89" i="26"/>
  <c r="J89" i="26"/>
  <c r="H89" i="26"/>
  <c r="F89" i="26"/>
  <c r="E89" i="26"/>
  <c r="A89" i="26"/>
  <c r="AD88" i="26"/>
  <c r="AC88" i="26"/>
  <c r="M88" i="26"/>
  <c r="K88" i="26"/>
  <c r="J88" i="26"/>
  <c r="H88" i="26"/>
  <c r="F88" i="26"/>
  <c r="E88" i="26"/>
  <c r="A88" i="26"/>
  <c r="AD87" i="26"/>
  <c r="AC87" i="26"/>
  <c r="M87" i="26"/>
  <c r="K87" i="26"/>
  <c r="J87" i="26"/>
  <c r="H87" i="26"/>
  <c r="F87" i="26"/>
  <c r="E87" i="26"/>
  <c r="A87" i="26"/>
  <c r="AD86" i="26"/>
  <c r="AC86" i="26"/>
  <c r="M86" i="26"/>
  <c r="K86" i="26"/>
  <c r="J86" i="26"/>
  <c r="H86" i="26"/>
  <c r="F86" i="26"/>
  <c r="E86" i="26"/>
  <c r="A86" i="26"/>
  <c r="AD85" i="26"/>
  <c r="AC85" i="26"/>
  <c r="M85" i="26"/>
  <c r="K85" i="26"/>
  <c r="J85" i="26"/>
  <c r="H85" i="26"/>
  <c r="F85" i="26"/>
  <c r="E85" i="26"/>
  <c r="A85" i="26"/>
  <c r="AD84" i="26"/>
  <c r="AC84" i="26"/>
  <c r="M84" i="26"/>
  <c r="K84" i="26"/>
  <c r="J84" i="26"/>
  <c r="H84" i="26"/>
  <c r="F84" i="26"/>
  <c r="E84" i="26"/>
  <c r="A84" i="26"/>
  <c r="AD83" i="26"/>
  <c r="AC83" i="26"/>
  <c r="M83" i="26"/>
  <c r="K83" i="26"/>
  <c r="J83" i="26"/>
  <c r="H83" i="26"/>
  <c r="F83" i="26"/>
  <c r="E83" i="26"/>
  <c r="A83" i="26"/>
  <c r="AD82" i="26"/>
  <c r="AC82" i="26"/>
  <c r="M82" i="26"/>
  <c r="K82" i="26"/>
  <c r="J82" i="26"/>
  <c r="H82" i="26"/>
  <c r="F82" i="26"/>
  <c r="E82" i="26"/>
  <c r="A82" i="26"/>
  <c r="AD81" i="26"/>
  <c r="AC81" i="26"/>
  <c r="M81" i="26"/>
  <c r="K81" i="26"/>
  <c r="J81" i="26"/>
  <c r="H81" i="26"/>
  <c r="F81" i="26"/>
  <c r="E81" i="26"/>
  <c r="A81" i="26"/>
  <c r="AD80" i="26"/>
  <c r="AC80" i="26"/>
  <c r="M80" i="26"/>
  <c r="K80" i="26"/>
  <c r="J80" i="26"/>
  <c r="H80" i="26"/>
  <c r="F80" i="26"/>
  <c r="E80" i="26"/>
  <c r="A80" i="26"/>
  <c r="AD79" i="26"/>
  <c r="AC79" i="26"/>
  <c r="M79" i="26"/>
  <c r="K79" i="26"/>
  <c r="J79" i="26"/>
  <c r="H79" i="26"/>
  <c r="F79" i="26"/>
  <c r="E79" i="26"/>
  <c r="A79" i="26"/>
  <c r="AD78" i="26"/>
  <c r="AC78" i="26"/>
  <c r="M78" i="26"/>
  <c r="K78" i="26"/>
  <c r="J78" i="26"/>
  <c r="H78" i="26"/>
  <c r="F78" i="26"/>
  <c r="E78" i="26"/>
  <c r="A78" i="26"/>
  <c r="AD77" i="26"/>
  <c r="AC77" i="26"/>
  <c r="M77" i="26"/>
  <c r="K77" i="26"/>
  <c r="J77" i="26"/>
  <c r="H77" i="26"/>
  <c r="F77" i="26"/>
  <c r="E77" i="26"/>
  <c r="A77" i="26"/>
  <c r="AD76" i="26"/>
  <c r="AC76" i="26"/>
  <c r="M76" i="26"/>
  <c r="K76" i="26"/>
  <c r="J76" i="26"/>
  <c r="H76" i="26"/>
  <c r="F76" i="26"/>
  <c r="E76" i="26"/>
  <c r="A76" i="26"/>
  <c r="AD75" i="26"/>
  <c r="AC75" i="26"/>
  <c r="M75" i="26"/>
  <c r="K75" i="26"/>
  <c r="J75" i="26"/>
  <c r="H75" i="26"/>
  <c r="F75" i="26"/>
  <c r="E75" i="26"/>
  <c r="A75" i="26"/>
  <c r="AD74" i="26"/>
  <c r="AC74" i="26"/>
  <c r="M74" i="26"/>
  <c r="K74" i="26"/>
  <c r="J74" i="26"/>
  <c r="H74" i="26"/>
  <c r="F74" i="26"/>
  <c r="E74" i="26"/>
  <c r="A74" i="26"/>
  <c r="AD73" i="26"/>
  <c r="AC73" i="26"/>
  <c r="M73" i="26"/>
  <c r="K73" i="26"/>
  <c r="J73" i="26"/>
  <c r="H73" i="26"/>
  <c r="F73" i="26"/>
  <c r="E73" i="26"/>
  <c r="A73" i="26"/>
  <c r="AD72" i="26"/>
  <c r="AC72" i="26"/>
  <c r="M72" i="26"/>
  <c r="K72" i="26"/>
  <c r="J72" i="26"/>
  <c r="H72" i="26"/>
  <c r="F72" i="26"/>
  <c r="E72" i="26"/>
  <c r="A72" i="26"/>
  <c r="AD71" i="26"/>
  <c r="AC71" i="26"/>
  <c r="M71" i="26"/>
  <c r="K71" i="26"/>
  <c r="J71" i="26"/>
  <c r="H71" i="26"/>
  <c r="F71" i="26"/>
  <c r="E71" i="26"/>
  <c r="A71" i="26"/>
  <c r="AD70" i="26"/>
  <c r="AC70" i="26"/>
  <c r="M70" i="26"/>
  <c r="K70" i="26"/>
  <c r="J70" i="26"/>
  <c r="H70" i="26"/>
  <c r="F70" i="26"/>
  <c r="E70" i="26"/>
  <c r="A70" i="26"/>
  <c r="AD69" i="26"/>
  <c r="AC69" i="26"/>
  <c r="M69" i="26"/>
  <c r="K69" i="26"/>
  <c r="J69" i="26"/>
  <c r="H69" i="26"/>
  <c r="F69" i="26"/>
  <c r="E69" i="26"/>
  <c r="A69" i="26"/>
  <c r="AD68" i="26"/>
  <c r="AC68" i="26"/>
  <c r="M68" i="26"/>
  <c r="K68" i="26"/>
  <c r="J68" i="26"/>
  <c r="H68" i="26"/>
  <c r="F68" i="26"/>
  <c r="E68" i="26"/>
  <c r="A68" i="26"/>
  <c r="AD67" i="26"/>
  <c r="AC67" i="26"/>
  <c r="M67" i="26"/>
  <c r="K67" i="26"/>
  <c r="J67" i="26"/>
  <c r="H67" i="26"/>
  <c r="F67" i="26"/>
  <c r="E67" i="26"/>
  <c r="A67" i="26"/>
  <c r="AD66" i="26"/>
  <c r="AC66" i="26"/>
  <c r="M66" i="26"/>
  <c r="K66" i="26"/>
  <c r="J66" i="26"/>
  <c r="H66" i="26"/>
  <c r="F66" i="26"/>
  <c r="E66" i="26"/>
  <c r="A66" i="26"/>
  <c r="AD65" i="26"/>
  <c r="AC65" i="26"/>
  <c r="M65" i="26"/>
  <c r="K65" i="26"/>
  <c r="J65" i="26"/>
  <c r="H65" i="26"/>
  <c r="F65" i="26"/>
  <c r="E65" i="26"/>
  <c r="A65" i="26"/>
  <c r="AD64" i="26"/>
  <c r="AC64" i="26"/>
  <c r="M64" i="26"/>
  <c r="K64" i="26"/>
  <c r="J64" i="26"/>
  <c r="H64" i="26"/>
  <c r="F64" i="26"/>
  <c r="E64" i="26"/>
  <c r="A64" i="26"/>
  <c r="AD63" i="26"/>
  <c r="AC63" i="26"/>
  <c r="M63" i="26"/>
  <c r="K63" i="26"/>
  <c r="J63" i="26"/>
  <c r="H63" i="26"/>
  <c r="F63" i="26"/>
  <c r="E63" i="26"/>
  <c r="A63" i="26"/>
  <c r="AD62" i="26"/>
  <c r="AC62" i="26"/>
  <c r="M62" i="26"/>
  <c r="K62" i="26"/>
  <c r="J62" i="26"/>
  <c r="H62" i="26"/>
  <c r="F62" i="26"/>
  <c r="E62" i="26"/>
  <c r="A62" i="26"/>
  <c r="AD61" i="26"/>
  <c r="AC61" i="26"/>
  <c r="M61" i="26"/>
  <c r="K61" i="26"/>
  <c r="J61" i="26"/>
  <c r="H61" i="26"/>
  <c r="F61" i="26"/>
  <c r="E61" i="26"/>
  <c r="A61" i="26"/>
  <c r="AD60" i="26"/>
  <c r="AC60" i="26"/>
  <c r="M60" i="26"/>
  <c r="K60" i="26"/>
  <c r="J60" i="26"/>
  <c r="H60" i="26"/>
  <c r="F60" i="26"/>
  <c r="E60" i="26"/>
  <c r="A60" i="26"/>
  <c r="AD59" i="26"/>
  <c r="AC59" i="26"/>
  <c r="M59" i="26"/>
  <c r="K59" i="26"/>
  <c r="J59" i="26"/>
  <c r="H59" i="26"/>
  <c r="F59" i="26"/>
  <c r="E59" i="26"/>
  <c r="A59" i="26"/>
  <c r="AD58" i="26"/>
  <c r="AC58" i="26"/>
  <c r="M58" i="26"/>
  <c r="K58" i="26"/>
  <c r="J58" i="26"/>
  <c r="H58" i="26"/>
  <c r="F58" i="26"/>
  <c r="E58" i="26"/>
  <c r="A58" i="26"/>
  <c r="AD57" i="26"/>
  <c r="AC57" i="26"/>
  <c r="M57" i="26"/>
  <c r="K57" i="26"/>
  <c r="J57" i="26"/>
  <c r="H57" i="26"/>
  <c r="F57" i="26"/>
  <c r="E57" i="26"/>
  <c r="A57" i="26"/>
  <c r="AD56" i="26"/>
  <c r="AC56" i="26"/>
  <c r="M56" i="26"/>
  <c r="K56" i="26"/>
  <c r="J56" i="26"/>
  <c r="H56" i="26"/>
  <c r="F56" i="26"/>
  <c r="E56" i="26"/>
  <c r="A56" i="26"/>
  <c r="AD55" i="26"/>
  <c r="AC55" i="26"/>
  <c r="M55" i="26"/>
  <c r="K55" i="26"/>
  <c r="J55" i="26"/>
  <c r="H55" i="26"/>
  <c r="F55" i="26"/>
  <c r="E55" i="26"/>
  <c r="A55" i="26"/>
  <c r="AD54" i="26"/>
  <c r="AC54" i="26"/>
  <c r="M54" i="26"/>
  <c r="K54" i="26"/>
  <c r="J54" i="26"/>
  <c r="H54" i="26"/>
  <c r="F54" i="26"/>
  <c r="E54" i="26"/>
  <c r="A54" i="26"/>
  <c r="AD53" i="26"/>
  <c r="AC53" i="26"/>
  <c r="M53" i="26"/>
  <c r="K53" i="26"/>
  <c r="J53" i="26"/>
  <c r="H53" i="26"/>
  <c r="F53" i="26"/>
  <c r="E53" i="26"/>
  <c r="A53" i="26"/>
  <c r="AD52" i="26"/>
  <c r="AC52" i="26"/>
  <c r="M52" i="26"/>
  <c r="K52" i="26"/>
  <c r="J52" i="26"/>
  <c r="H52" i="26"/>
  <c r="F52" i="26"/>
  <c r="E52" i="26"/>
  <c r="A52" i="26"/>
  <c r="AD51" i="26"/>
  <c r="AC51" i="26"/>
  <c r="M51" i="26"/>
  <c r="K51" i="26"/>
  <c r="J51" i="26"/>
  <c r="H51" i="26"/>
  <c r="F51" i="26"/>
  <c r="E51" i="26"/>
  <c r="A51" i="26"/>
  <c r="AD50" i="26"/>
  <c r="AC50" i="26"/>
  <c r="M50" i="26"/>
  <c r="K50" i="26"/>
  <c r="J50" i="26"/>
  <c r="H50" i="26"/>
  <c r="F50" i="26"/>
  <c r="E50" i="26"/>
  <c r="A50" i="26"/>
  <c r="AD49" i="26"/>
  <c r="AC49" i="26"/>
  <c r="M49" i="26"/>
  <c r="K49" i="26"/>
  <c r="J49" i="26"/>
  <c r="H49" i="26"/>
  <c r="F49" i="26"/>
  <c r="E49" i="26"/>
  <c r="A49" i="26"/>
  <c r="AD48" i="26"/>
  <c r="AC48" i="26"/>
  <c r="M48" i="26"/>
  <c r="K48" i="26"/>
  <c r="J48" i="26"/>
  <c r="H48" i="26"/>
  <c r="F48" i="26"/>
  <c r="E48" i="26"/>
  <c r="A48" i="26"/>
  <c r="AC26" i="26"/>
  <c r="AD26" i="26" s="1"/>
  <c r="A26" i="26"/>
  <c r="AC25" i="26"/>
  <c r="AD25" i="26" s="1"/>
  <c r="A25" i="26"/>
  <c r="AC24" i="26"/>
  <c r="AD24" i="26" s="1"/>
  <c r="A24" i="26"/>
  <c r="AC23" i="26"/>
  <c r="AD23" i="26" s="1"/>
  <c r="A23" i="26"/>
  <c r="AC28" i="26"/>
  <c r="AD28" i="26" s="1"/>
  <c r="A28" i="26"/>
  <c r="AC27" i="26"/>
  <c r="AD27" i="26" s="1"/>
  <c r="A27" i="26"/>
  <c r="AC29" i="26"/>
  <c r="AD29" i="26" s="1"/>
  <c r="A29" i="26"/>
  <c r="AC12" i="26"/>
  <c r="M12" i="26"/>
  <c r="J12" i="26"/>
  <c r="H12" i="26"/>
  <c r="F12" i="26"/>
  <c r="A12" i="26"/>
  <c r="AC11" i="26"/>
  <c r="M11" i="26"/>
  <c r="J11" i="26"/>
  <c r="H11" i="26"/>
  <c r="F11" i="26"/>
  <c r="A11" i="26"/>
  <c r="AD102" i="25"/>
  <c r="AC102" i="25"/>
  <c r="M102" i="25"/>
  <c r="K102" i="25"/>
  <c r="J102" i="25"/>
  <c r="H102" i="25"/>
  <c r="F102" i="25"/>
  <c r="E102" i="25"/>
  <c r="A102" i="25"/>
  <c r="AD72" i="25"/>
  <c r="AC72" i="25"/>
  <c r="M72" i="25"/>
  <c r="K72" i="25"/>
  <c r="J72" i="25"/>
  <c r="H72" i="25"/>
  <c r="F72" i="25"/>
  <c r="E72" i="25"/>
  <c r="A72" i="25"/>
  <c r="AD71" i="25"/>
  <c r="AC71" i="25"/>
  <c r="M71" i="25"/>
  <c r="K71" i="25"/>
  <c r="J71" i="25"/>
  <c r="H71" i="25"/>
  <c r="F71" i="25"/>
  <c r="E71" i="25"/>
  <c r="A71" i="25"/>
  <c r="AD70" i="25"/>
  <c r="AC70" i="25"/>
  <c r="M70" i="25"/>
  <c r="K70" i="25"/>
  <c r="J70" i="25"/>
  <c r="H70" i="25"/>
  <c r="F70" i="25"/>
  <c r="E70" i="25"/>
  <c r="A70" i="25"/>
  <c r="AD69" i="25"/>
  <c r="AC69" i="25"/>
  <c r="M69" i="25"/>
  <c r="K69" i="25"/>
  <c r="J69" i="25"/>
  <c r="H69" i="25"/>
  <c r="F69" i="25"/>
  <c r="E69" i="25"/>
  <c r="A69" i="25"/>
  <c r="AD68" i="25"/>
  <c r="AC68" i="25"/>
  <c r="M68" i="25"/>
  <c r="K68" i="25"/>
  <c r="J68" i="25"/>
  <c r="H68" i="25"/>
  <c r="F68" i="25"/>
  <c r="E68" i="25"/>
  <c r="A68" i="25"/>
  <c r="AD67" i="25"/>
  <c r="AC67" i="25"/>
  <c r="M67" i="25"/>
  <c r="K67" i="25"/>
  <c r="J67" i="25"/>
  <c r="H67" i="25"/>
  <c r="F67" i="25"/>
  <c r="E67" i="25"/>
  <c r="A67" i="25"/>
  <c r="AD66" i="25"/>
  <c r="AC66" i="25"/>
  <c r="M66" i="25"/>
  <c r="K66" i="25"/>
  <c r="J66" i="25"/>
  <c r="H66" i="25"/>
  <c r="F66" i="25"/>
  <c r="E66" i="25"/>
  <c r="A66" i="25"/>
  <c r="AD65" i="25"/>
  <c r="AC65" i="25"/>
  <c r="M65" i="25"/>
  <c r="K65" i="25"/>
  <c r="J65" i="25"/>
  <c r="H65" i="25"/>
  <c r="F65" i="25"/>
  <c r="E65" i="25"/>
  <c r="A65" i="25"/>
  <c r="AD64" i="25"/>
  <c r="AC64" i="25"/>
  <c r="M64" i="25"/>
  <c r="K64" i="25"/>
  <c r="J64" i="25"/>
  <c r="H64" i="25"/>
  <c r="F64" i="25"/>
  <c r="E64" i="25"/>
  <c r="A64" i="25"/>
  <c r="AD63" i="25"/>
  <c r="AC63" i="25"/>
  <c r="M63" i="25"/>
  <c r="K63" i="25"/>
  <c r="J63" i="25"/>
  <c r="H63" i="25"/>
  <c r="F63" i="25"/>
  <c r="E63" i="25"/>
  <c r="A63" i="25"/>
  <c r="AD62" i="25"/>
  <c r="AC62" i="25"/>
  <c r="M62" i="25"/>
  <c r="K62" i="25"/>
  <c r="J62" i="25"/>
  <c r="H62" i="25"/>
  <c r="F62" i="25"/>
  <c r="E62" i="25"/>
  <c r="A62" i="25"/>
  <c r="AD61" i="25"/>
  <c r="AC61" i="25"/>
  <c r="M61" i="25"/>
  <c r="K61" i="25"/>
  <c r="J61" i="25"/>
  <c r="H61" i="25"/>
  <c r="F61" i="25"/>
  <c r="E61" i="25"/>
  <c r="A61" i="25"/>
  <c r="AD80" i="25"/>
  <c r="AC80" i="25"/>
  <c r="M80" i="25"/>
  <c r="K80" i="25"/>
  <c r="J80" i="25"/>
  <c r="H80" i="25"/>
  <c r="F80" i="25"/>
  <c r="E80" i="25"/>
  <c r="A80" i="25"/>
  <c r="AD79" i="25"/>
  <c r="AC79" i="25"/>
  <c r="M79" i="25"/>
  <c r="K79" i="25"/>
  <c r="J79" i="25"/>
  <c r="H79" i="25"/>
  <c r="F79" i="25"/>
  <c r="E79" i="25"/>
  <c r="A79" i="25"/>
  <c r="AD78" i="25"/>
  <c r="AC78" i="25"/>
  <c r="M78" i="25"/>
  <c r="K78" i="25"/>
  <c r="J78" i="25"/>
  <c r="H78" i="25"/>
  <c r="F78" i="25"/>
  <c r="E78" i="25"/>
  <c r="A78" i="25"/>
  <c r="AD77" i="25"/>
  <c r="AC77" i="25"/>
  <c r="M77" i="25"/>
  <c r="K77" i="25"/>
  <c r="J77" i="25"/>
  <c r="H77" i="25"/>
  <c r="F77" i="25"/>
  <c r="E77" i="25"/>
  <c r="A77" i="25"/>
  <c r="AD76" i="25"/>
  <c r="AC76" i="25"/>
  <c r="M76" i="25"/>
  <c r="K76" i="25"/>
  <c r="J76" i="25"/>
  <c r="H76" i="25"/>
  <c r="F76" i="25"/>
  <c r="E76" i="25"/>
  <c r="A76" i="25"/>
  <c r="AD75" i="25"/>
  <c r="AC75" i="25"/>
  <c r="M75" i="25"/>
  <c r="K75" i="25"/>
  <c r="J75" i="25"/>
  <c r="H75" i="25"/>
  <c r="F75" i="25"/>
  <c r="E75" i="25"/>
  <c r="A75" i="25"/>
  <c r="AD74" i="25"/>
  <c r="AC74" i="25"/>
  <c r="M74" i="25"/>
  <c r="K74" i="25"/>
  <c r="J74" i="25"/>
  <c r="H74" i="25"/>
  <c r="F74" i="25"/>
  <c r="E74" i="25"/>
  <c r="A74" i="25"/>
  <c r="AD73" i="25"/>
  <c r="AC73" i="25"/>
  <c r="M73" i="25"/>
  <c r="K73" i="25"/>
  <c r="J73" i="25"/>
  <c r="H73" i="25"/>
  <c r="F73" i="25"/>
  <c r="E73" i="25"/>
  <c r="A73" i="25"/>
  <c r="AD60" i="25"/>
  <c r="AC60" i="25"/>
  <c r="M60" i="25"/>
  <c r="K60" i="25"/>
  <c r="J60" i="25"/>
  <c r="H60" i="25"/>
  <c r="F60" i="25"/>
  <c r="E60" i="25"/>
  <c r="A60" i="25"/>
  <c r="AD59" i="25"/>
  <c r="AC59" i="25"/>
  <c r="M59" i="25"/>
  <c r="K59" i="25"/>
  <c r="J59" i="25"/>
  <c r="H59" i="25"/>
  <c r="F59" i="25"/>
  <c r="E59" i="25"/>
  <c r="A59" i="25"/>
  <c r="AD83" i="25"/>
  <c r="AC83" i="25"/>
  <c r="M83" i="25"/>
  <c r="K83" i="25"/>
  <c r="J83" i="25"/>
  <c r="H83" i="25"/>
  <c r="F83" i="25"/>
  <c r="E83" i="25"/>
  <c r="A83" i="25"/>
  <c r="AD82" i="25"/>
  <c r="AC82" i="25"/>
  <c r="M82" i="25"/>
  <c r="K82" i="25"/>
  <c r="J82" i="25"/>
  <c r="H82" i="25"/>
  <c r="F82" i="25"/>
  <c r="E82" i="25"/>
  <c r="A82" i="25"/>
  <c r="AD81" i="25"/>
  <c r="AC81" i="25"/>
  <c r="M81" i="25"/>
  <c r="K81" i="25"/>
  <c r="J81" i="25"/>
  <c r="H81" i="25"/>
  <c r="F81" i="25"/>
  <c r="E81" i="25"/>
  <c r="A81" i="25"/>
  <c r="AD58" i="25"/>
  <c r="AC58" i="25"/>
  <c r="M58" i="25"/>
  <c r="K58" i="25"/>
  <c r="J58" i="25"/>
  <c r="H58" i="25"/>
  <c r="F58" i="25"/>
  <c r="E58" i="25"/>
  <c r="A58" i="25"/>
  <c r="AD57" i="25"/>
  <c r="AC57" i="25"/>
  <c r="M57" i="25"/>
  <c r="K57" i="25"/>
  <c r="J57" i="25"/>
  <c r="H57" i="25"/>
  <c r="F57" i="25"/>
  <c r="E57" i="25"/>
  <c r="A57" i="25"/>
  <c r="AD56" i="25"/>
  <c r="AC56" i="25"/>
  <c r="M56" i="25"/>
  <c r="K56" i="25"/>
  <c r="J56" i="25"/>
  <c r="H56" i="25"/>
  <c r="F56" i="25"/>
  <c r="E56" i="25"/>
  <c r="A56" i="25"/>
  <c r="AD55" i="25"/>
  <c r="AC55" i="25"/>
  <c r="M55" i="25"/>
  <c r="K55" i="25"/>
  <c r="J55" i="25"/>
  <c r="H55" i="25"/>
  <c r="F55" i="25"/>
  <c r="E55" i="25"/>
  <c r="A55" i="25"/>
  <c r="AD54" i="25"/>
  <c r="AC54" i="25"/>
  <c r="M54" i="25"/>
  <c r="K54" i="25"/>
  <c r="J54" i="25"/>
  <c r="H54" i="25"/>
  <c r="F54" i="25"/>
  <c r="E54" i="25"/>
  <c r="A54" i="25"/>
  <c r="AD53" i="25"/>
  <c r="AC53" i="25"/>
  <c r="M53" i="25"/>
  <c r="K53" i="25"/>
  <c r="J53" i="25"/>
  <c r="H53" i="25"/>
  <c r="F53" i="25"/>
  <c r="E53" i="25"/>
  <c r="A53" i="25"/>
  <c r="AD52" i="25"/>
  <c r="AC52" i="25"/>
  <c r="M52" i="25"/>
  <c r="K52" i="25"/>
  <c r="J52" i="25"/>
  <c r="H52" i="25"/>
  <c r="F52" i="25"/>
  <c r="E52" i="25"/>
  <c r="A52" i="25"/>
  <c r="AD93" i="25"/>
  <c r="AC93" i="25"/>
  <c r="M93" i="25"/>
  <c r="K93" i="25"/>
  <c r="J93" i="25"/>
  <c r="H93" i="25"/>
  <c r="F93" i="25"/>
  <c r="E93" i="25"/>
  <c r="A93" i="25"/>
  <c r="AD92" i="25"/>
  <c r="AC92" i="25"/>
  <c r="M92" i="25"/>
  <c r="K92" i="25"/>
  <c r="J92" i="25"/>
  <c r="H92" i="25"/>
  <c r="F92" i="25"/>
  <c r="E92" i="25"/>
  <c r="A92" i="25"/>
  <c r="AD91" i="25"/>
  <c r="AC91" i="25"/>
  <c r="M91" i="25"/>
  <c r="K91" i="25"/>
  <c r="J91" i="25"/>
  <c r="H91" i="25"/>
  <c r="F91" i="25"/>
  <c r="E91" i="25"/>
  <c r="A91" i="25"/>
  <c r="AD90" i="25"/>
  <c r="AC90" i="25"/>
  <c r="M90" i="25"/>
  <c r="K90" i="25"/>
  <c r="J90" i="25"/>
  <c r="H90" i="25"/>
  <c r="F90" i="25"/>
  <c r="E90" i="25"/>
  <c r="A90" i="25"/>
  <c r="AD89" i="25"/>
  <c r="AC89" i="25"/>
  <c r="M89" i="25"/>
  <c r="K89" i="25"/>
  <c r="J89" i="25"/>
  <c r="H89" i="25"/>
  <c r="F89" i="25"/>
  <c r="E89" i="25"/>
  <c r="A89" i="25"/>
  <c r="AD88" i="25"/>
  <c r="AC88" i="25"/>
  <c r="M88" i="25"/>
  <c r="K88" i="25"/>
  <c r="J88" i="25"/>
  <c r="H88" i="25"/>
  <c r="F88" i="25"/>
  <c r="E88" i="25"/>
  <c r="A88" i="25"/>
  <c r="AD87" i="25"/>
  <c r="AC87" i="25"/>
  <c r="M87" i="25"/>
  <c r="K87" i="25"/>
  <c r="J87" i="25"/>
  <c r="H87" i="25"/>
  <c r="F87" i="25"/>
  <c r="E87" i="25"/>
  <c r="A87" i="25"/>
  <c r="AD86" i="25"/>
  <c r="AC86" i="25"/>
  <c r="M86" i="25"/>
  <c r="K86" i="25"/>
  <c r="J86" i="25"/>
  <c r="H86" i="25"/>
  <c r="F86" i="25"/>
  <c r="E86" i="25"/>
  <c r="A86" i="25"/>
  <c r="AD85" i="25"/>
  <c r="AC85" i="25"/>
  <c r="M85" i="25"/>
  <c r="K85" i="25"/>
  <c r="J85" i="25"/>
  <c r="H85" i="25"/>
  <c r="F85" i="25"/>
  <c r="E85" i="25"/>
  <c r="A85" i="25"/>
  <c r="AD84" i="25"/>
  <c r="AC84" i="25"/>
  <c r="M84" i="25"/>
  <c r="K84" i="25"/>
  <c r="J84" i="25"/>
  <c r="H84" i="25"/>
  <c r="F84" i="25"/>
  <c r="E84" i="25"/>
  <c r="A84" i="25"/>
  <c r="AD101" i="25"/>
  <c r="AC101" i="25"/>
  <c r="M101" i="25"/>
  <c r="K101" i="25"/>
  <c r="J101" i="25"/>
  <c r="H101" i="25"/>
  <c r="F101" i="25"/>
  <c r="E101" i="25"/>
  <c r="A101" i="25"/>
  <c r="AD100" i="25"/>
  <c r="AC100" i="25"/>
  <c r="M100" i="25"/>
  <c r="K100" i="25"/>
  <c r="J100" i="25"/>
  <c r="H100" i="25"/>
  <c r="F100" i="25"/>
  <c r="E100" i="25"/>
  <c r="A100" i="25"/>
  <c r="AD99" i="25"/>
  <c r="AC99" i="25"/>
  <c r="M99" i="25"/>
  <c r="K99" i="25"/>
  <c r="J99" i="25"/>
  <c r="H99" i="25"/>
  <c r="F99" i="25"/>
  <c r="E99" i="25"/>
  <c r="A99" i="25"/>
  <c r="AD98" i="25"/>
  <c r="AC98" i="25"/>
  <c r="M98" i="25"/>
  <c r="K98" i="25"/>
  <c r="J98" i="25"/>
  <c r="H98" i="25"/>
  <c r="F98" i="25"/>
  <c r="E98" i="25"/>
  <c r="A98" i="25"/>
  <c r="AD97" i="25"/>
  <c r="AC97" i="25"/>
  <c r="M97" i="25"/>
  <c r="K97" i="25"/>
  <c r="J97" i="25"/>
  <c r="H97" i="25"/>
  <c r="F97" i="25"/>
  <c r="E97" i="25"/>
  <c r="A97" i="25"/>
  <c r="AD96" i="25"/>
  <c r="AC96" i="25"/>
  <c r="M96" i="25"/>
  <c r="K96" i="25"/>
  <c r="J96" i="25"/>
  <c r="H96" i="25"/>
  <c r="F96" i="25"/>
  <c r="E96" i="25"/>
  <c r="A96" i="25"/>
  <c r="AD95" i="25"/>
  <c r="AC95" i="25"/>
  <c r="M95" i="25"/>
  <c r="K95" i="25"/>
  <c r="J95" i="25"/>
  <c r="H95" i="25"/>
  <c r="F95" i="25"/>
  <c r="E95" i="25"/>
  <c r="A95" i="25"/>
  <c r="AD94" i="25"/>
  <c r="AC94" i="25"/>
  <c r="M94" i="25"/>
  <c r="K94" i="25"/>
  <c r="J94" i="25"/>
  <c r="H94" i="25"/>
  <c r="F94" i="25"/>
  <c r="E94" i="25"/>
  <c r="A94" i="25"/>
  <c r="AD51" i="25"/>
  <c r="AC51" i="25"/>
  <c r="M51" i="25"/>
  <c r="K51" i="25"/>
  <c r="J51" i="25"/>
  <c r="H51" i="25"/>
  <c r="F51" i="25"/>
  <c r="E51" i="25"/>
  <c r="A51" i="25"/>
  <c r="AD50" i="25"/>
  <c r="AC50" i="25"/>
  <c r="M50" i="25"/>
  <c r="K50" i="25"/>
  <c r="J50" i="25"/>
  <c r="H50" i="25"/>
  <c r="F50" i="25"/>
  <c r="E50" i="25"/>
  <c r="A50" i="25"/>
  <c r="AD49" i="25"/>
  <c r="AC49" i="25"/>
  <c r="M49" i="25"/>
  <c r="K49" i="25"/>
  <c r="J49" i="25"/>
  <c r="H49" i="25"/>
  <c r="F49" i="25"/>
  <c r="E49" i="25"/>
  <c r="A49" i="25"/>
  <c r="AD48" i="25"/>
  <c r="AC48" i="25"/>
  <c r="M48" i="25"/>
  <c r="K48" i="25"/>
  <c r="J48" i="25"/>
  <c r="H48" i="25"/>
  <c r="F48" i="25"/>
  <c r="E48" i="25"/>
  <c r="A48" i="25"/>
  <c r="AC26" i="25"/>
  <c r="AD26" i="25" s="1"/>
  <c r="A26" i="25"/>
  <c r="AC25" i="25"/>
  <c r="AD25" i="25" s="1"/>
  <c r="A25" i="25"/>
  <c r="AC24" i="25"/>
  <c r="AD24" i="25" s="1"/>
  <c r="A24" i="25"/>
  <c r="AC23" i="25"/>
  <c r="AD23" i="25" s="1"/>
  <c r="A23" i="25"/>
  <c r="AC28" i="25"/>
  <c r="AD28" i="25" s="1"/>
  <c r="A28" i="25"/>
  <c r="AC27" i="25"/>
  <c r="AD27" i="25" s="1"/>
  <c r="A27" i="25"/>
  <c r="AC29" i="25"/>
  <c r="AD29" i="25" s="1"/>
  <c r="A29" i="25"/>
  <c r="AC9" i="25"/>
  <c r="M9" i="25"/>
  <c r="J9" i="25"/>
  <c r="H9" i="25"/>
  <c r="F9" i="25"/>
  <c r="A9" i="25"/>
  <c r="AC8" i="25"/>
  <c r="M8" i="25"/>
  <c r="J8" i="25"/>
  <c r="H8" i="25"/>
  <c r="F8" i="25"/>
  <c r="A8" i="25"/>
  <c r="AC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K54" i="9" s="1"/>
  <c r="A53" i="9"/>
  <c r="A52" i="9"/>
  <c r="A51" i="9"/>
  <c r="A50" i="9"/>
  <c r="A49" i="9"/>
  <c r="A48" i="9"/>
  <c r="AC25" i="9"/>
  <c r="AD25" i="9" s="1"/>
  <c r="A25" i="9"/>
  <c r="AC24" i="9"/>
  <c r="AD24" i="9" s="1"/>
  <c r="A24" i="9"/>
  <c r="AC23" i="9"/>
  <c r="AD23" i="9" s="1"/>
  <c r="A23" i="9"/>
  <c r="AC12" i="9"/>
  <c r="M12" i="9"/>
  <c r="J12" i="9"/>
  <c r="F12" i="9"/>
  <c r="A12" i="9"/>
  <c r="AC11" i="9"/>
  <c r="M11" i="9"/>
  <c r="J11" i="9"/>
  <c r="H11" i="9"/>
  <c r="F11" i="9"/>
  <c r="A11" i="9"/>
  <c r="AD69" i="9"/>
  <c r="AC69" i="9"/>
  <c r="M69" i="9"/>
  <c r="K69" i="9"/>
  <c r="J69" i="9"/>
  <c r="H69" i="9"/>
  <c r="F69" i="9"/>
  <c r="E69" i="9"/>
  <c r="AD68" i="9"/>
  <c r="AC68" i="9"/>
  <c r="M68" i="9"/>
  <c r="K68" i="9"/>
  <c r="J68" i="9"/>
  <c r="H68" i="9"/>
  <c r="F68" i="9"/>
  <c r="E68" i="9"/>
  <c r="AD67" i="9"/>
  <c r="AC67" i="9"/>
  <c r="M67" i="9"/>
  <c r="K67" i="9"/>
  <c r="J67" i="9"/>
  <c r="H67" i="9"/>
  <c r="F67" i="9"/>
  <c r="E67" i="9"/>
  <c r="AD66" i="9"/>
  <c r="AC66" i="9"/>
  <c r="M66" i="9"/>
  <c r="K66" i="9"/>
  <c r="J66" i="9"/>
  <c r="H66" i="9"/>
  <c r="F66" i="9"/>
  <c r="E66" i="9"/>
  <c r="AD65" i="9"/>
  <c r="AC65" i="9"/>
  <c r="M65" i="9"/>
  <c r="K65" i="9"/>
  <c r="J65" i="9"/>
  <c r="H65" i="9"/>
  <c r="F65" i="9"/>
  <c r="E65" i="9"/>
  <c r="AD64" i="9"/>
  <c r="AC64" i="9"/>
  <c r="M64" i="9"/>
  <c r="K64" i="9"/>
  <c r="J64" i="9"/>
  <c r="H64" i="9"/>
  <c r="F64" i="9"/>
  <c r="E64" i="9"/>
  <c r="AD63" i="9"/>
  <c r="AC63" i="9"/>
  <c r="M63" i="9"/>
  <c r="K63" i="9"/>
  <c r="J63" i="9"/>
  <c r="H63" i="9"/>
  <c r="F63" i="9"/>
  <c r="E63" i="9"/>
  <c r="AD62" i="9"/>
  <c r="AC62" i="9"/>
  <c r="M62" i="9"/>
  <c r="K62" i="9"/>
  <c r="J62" i="9"/>
  <c r="H62" i="9"/>
  <c r="F62" i="9"/>
  <c r="E62" i="9"/>
  <c r="AD61" i="9"/>
  <c r="AC61" i="9"/>
  <c r="M61" i="9"/>
  <c r="K61" i="9"/>
  <c r="J61" i="9"/>
  <c r="H61" i="9"/>
  <c r="F61" i="9"/>
  <c r="E61" i="9"/>
  <c r="AD60" i="9"/>
  <c r="AC60" i="9"/>
  <c r="M60" i="9"/>
  <c r="K60" i="9"/>
  <c r="J60" i="9"/>
  <c r="H60" i="9"/>
  <c r="F60" i="9"/>
  <c r="E60" i="9"/>
  <c r="AD79" i="9"/>
  <c r="AC79" i="9"/>
  <c r="M79" i="9"/>
  <c r="K79" i="9"/>
  <c r="J79" i="9"/>
  <c r="H79" i="9"/>
  <c r="F79" i="9"/>
  <c r="E79" i="9"/>
  <c r="AD78" i="9"/>
  <c r="AC78" i="9"/>
  <c r="M78" i="9"/>
  <c r="K78" i="9"/>
  <c r="J78" i="9"/>
  <c r="H78" i="9"/>
  <c r="F78" i="9"/>
  <c r="E78" i="9"/>
  <c r="AD77" i="9"/>
  <c r="AC77" i="9"/>
  <c r="M77" i="9"/>
  <c r="K77" i="9"/>
  <c r="J77" i="9"/>
  <c r="H77" i="9"/>
  <c r="F77" i="9"/>
  <c r="E77" i="9"/>
  <c r="AD76" i="9"/>
  <c r="AC76" i="9"/>
  <c r="M76" i="9"/>
  <c r="K76" i="9"/>
  <c r="J76" i="9"/>
  <c r="H76" i="9"/>
  <c r="F76" i="9"/>
  <c r="E76" i="9"/>
  <c r="AD75" i="9"/>
  <c r="AC75" i="9"/>
  <c r="M75" i="9"/>
  <c r="K75" i="9"/>
  <c r="J75" i="9"/>
  <c r="H75" i="9"/>
  <c r="F75" i="9"/>
  <c r="E75" i="9"/>
  <c r="AD74" i="9"/>
  <c r="AC74" i="9"/>
  <c r="M74" i="9"/>
  <c r="K74" i="9"/>
  <c r="J74" i="9"/>
  <c r="H74" i="9"/>
  <c r="F74" i="9"/>
  <c r="E74" i="9"/>
  <c r="AD73" i="9"/>
  <c r="AC73" i="9"/>
  <c r="M73" i="9"/>
  <c r="K73" i="9"/>
  <c r="J73" i="9"/>
  <c r="H73" i="9"/>
  <c r="F73" i="9"/>
  <c r="E73" i="9"/>
  <c r="AD72" i="9"/>
  <c r="AC72" i="9"/>
  <c r="M72" i="9"/>
  <c r="K72" i="9"/>
  <c r="J72" i="9"/>
  <c r="H72" i="9"/>
  <c r="F72" i="9"/>
  <c r="E72" i="9"/>
  <c r="AD71" i="9"/>
  <c r="AC71" i="9"/>
  <c r="M71" i="9"/>
  <c r="K71" i="9"/>
  <c r="J71" i="9"/>
  <c r="H71" i="9"/>
  <c r="F71" i="9"/>
  <c r="E71" i="9"/>
  <c r="AD70" i="9"/>
  <c r="AC70" i="9"/>
  <c r="M70" i="9"/>
  <c r="K70" i="9"/>
  <c r="J70" i="9"/>
  <c r="H70" i="9"/>
  <c r="F70" i="9"/>
  <c r="E70" i="9"/>
  <c r="AD59" i="9"/>
  <c r="AC59" i="9"/>
  <c r="M59" i="9"/>
  <c r="K59" i="9"/>
  <c r="J59" i="9"/>
  <c r="H59" i="9"/>
  <c r="F59" i="9"/>
  <c r="E59" i="9"/>
  <c r="AD58" i="9"/>
  <c r="AC58" i="9"/>
  <c r="M58" i="9"/>
  <c r="K58" i="9"/>
  <c r="J58" i="9"/>
  <c r="H58" i="9"/>
  <c r="F58" i="9"/>
  <c r="E58" i="9"/>
  <c r="AD57" i="9"/>
  <c r="AC57" i="9"/>
  <c r="M57" i="9"/>
  <c r="K57" i="9"/>
  <c r="J57" i="9"/>
  <c r="H57" i="9"/>
  <c r="F57" i="9"/>
  <c r="E57" i="9"/>
  <c r="AD56" i="9"/>
  <c r="AC56" i="9"/>
  <c r="M56" i="9"/>
  <c r="K56" i="9"/>
  <c r="J56" i="9"/>
  <c r="H56" i="9"/>
  <c r="F56" i="9"/>
  <c r="E56" i="9"/>
  <c r="AD55" i="9"/>
  <c r="AC55" i="9"/>
  <c r="M55" i="9"/>
  <c r="K55" i="9"/>
  <c r="J55" i="9"/>
  <c r="H55" i="9"/>
  <c r="F55" i="9"/>
  <c r="E55" i="9"/>
  <c r="AC54" i="9"/>
  <c r="AD54" i="9" s="1"/>
  <c r="M54" i="9"/>
  <c r="J54" i="9"/>
  <c r="H54" i="9"/>
  <c r="F54" i="9"/>
  <c r="E54" i="9"/>
  <c r="AD53" i="9"/>
  <c r="AC53" i="9"/>
  <c r="M53" i="9"/>
  <c r="K53" i="9"/>
  <c r="J53" i="9"/>
  <c r="H53" i="9"/>
  <c r="F53" i="9"/>
  <c r="E53" i="9"/>
  <c r="AD52" i="9"/>
  <c r="AC52" i="9"/>
  <c r="M52" i="9"/>
  <c r="K52" i="9"/>
  <c r="J52" i="9"/>
  <c r="H52" i="9"/>
  <c r="F52" i="9"/>
  <c r="E52" i="9"/>
  <c r="AD51" i="9"/>
  <c r="AC51" i="9"/>
  <c r="M51" i="9"/>
  <c r="K51" i="9"/>
  <c r="J51" i="9"/>
  <c r="H51" i="9"/>
  <c r="F51" i="9"/>
  <c r="E51" i="9"/>
  <c r="AD50" i="9"/>
  <c r="AC50" i="9"/>
  <c r="M50" i="9"/>
  <c r="K50" i="9"/>
  <c r="J50" i="9"/>
  <c r="H50" i="9"/>
  <c r="F50" i="9"/>
  <c r="E50" i="9"/>
  <c r="AD49" i="9"/>
  <c r="AC49" i="9"/>
  <c r="M49" i="9"/>
  <c r="K49" i="9"/>
  <c r="J49" i="9"/>
  <c r="H49" i="9"/>
  <c r="F49" i="9"/>
  <c r="E49" i="9"/>
  <c r="AD87" i="9"/>
  <c r="AC87" i="9"/>
  <c r="M87" i="9"/>
  <c r="K87" i="9"/>
  <c r="J87" i="9"/>
  <c r="H87" i="9"/>
  <c r="F87" i="9"/>
  <c r="E87" i="9"/>
  <c r="AD86" i="9"/>
  <c r="AC86" i="9"/>
  <c r="M86" i="9"/>
  <c r="K86" i="9"/>
  <c r="J86" i="9"/>
  <c r="H86" i="9"/>
  <c r="F86" i="9"/>
  <c r="E86" i="9"/>
  <c r="AD85" i="9"/>
  <c r="AC85" i="9"/>
  <c r="M85" i="9"/>
  <c r="K85" i="9"/>
  <c r="J85" i="9"/>
  <c r="H85" i="9"/>
  <c r="F85" i="9"/>
  <c r="E85" i="9"/>
  <c r="AD84" i="9"/>
  <c r="AC84" i="9"/>
  <c r="M84" i="9"/>
  <c r="K84" i="9"/>
  <c r="J84" i="9"/>
  <c r="H84" i="9"/>
  <c r="F84" i="9"/>
  <c r="E84" i="9"/>
  <c r="AD83" i="9"/>
  <c r="AC83" i="9"/>
  <c r="M83" i="9"/>
  <c r="K83" i="9"/>
  <c r="J83" i="9"/>
  <c r="H83" i="9"/>
  <c r="F83" i="9"/>
  <c r="E83" i="9"/>
  <c r="AD92" i="9"/>
  <c r="AC92" i="9"/>
  <c r="M92" i="9"/>
  <c r="K92" i="9"/>
  <c r="J92" i="9"/>
  <c r="H92" i="9"/>
  <c r="F92" i="9"/>
  <c r="E92" i="9"/>
  <c r="AD91" i="9"/>
  <c r="AC91" i="9"/>
  <c r="M91" i="9"/>
  <c r="K91" i="9"/>
  <c r="J91" i="9"/>
  <c r="H91" i="9"/>
  <c r="F91" i="9"/>
  <c r="E91" i="9"/>
  <c r="AD90" i="9"/>
  <c r="AC90" i="9"/>
  <c r="M90" i="9"/>
  <c r="K90" i="9"/>
  <c r="J90" i="9"/>
  <c r="H90" i="9"/>
  <c r="F90" i="9"/>
  <c r="E90" i="9"/>
  <c r="AD89" i="9"/>
  <c r="AC89" i="9"/>
  <c r="M89" i="9"/>
  <c r="K89" i="9"/>
  <c r="J89" i="9"/>
  <c r="H89" i="9"/>
  <c r="F89" i="9"/>
  <c r="E89" i="9"/>
  <c r="AD88" i="9"/>
  <c r="AC88" i="9"/>
  <c r="M88" i="9"/>
  <c r="K88" i="9"/>
  <c r="J88" i="9"/>
  <c r="H88" i="9"/>
  <c r="F88" i="9"/>
  <c r="E88" i="9"/>
  <c r="AD102" i="9"/>
  <c r="AC102" i="9"/>
  <c r="M102" i="9"/>
  <c r="K102" i="9"/>
  <c r="J102" i="9"/>
  <c r="H102" i="9"/>
  <c r="F102" i="9"/>
  <c r="E102" i="9"/>
  <c r="AC26" i="9"/>
  <c r="AD26" i="9" s="1"/>
  <c r="A26" i="9"/>
  <c r="AC27" i="9"/>
  <c r="AD27" i="9" s="1"/>
  <c r="A27" i="9"/>
  <c r="AC28" i="9"/>
  <c r="AD28" i="9" s="1"/>
  <c r="A28" i="9"/>
  <c r="AC29" i="9"/>
  <c r="AD29" i="9" s="1"/>
  <c r="A29" i="9"/>
  <c r="AD101" i="9"/>
  <c r="AC101" i="9"/>
  <c r="M101" i="9"/>
  <c r="K101" i="9"/>
  <c r="J101" i="9"/>
  <c r="H101" i="9"/>
  <c r="F101" i="9"/>
  <c r="E101" i="9"/>
  <c r="AD100" i="9"/>
  <c r="AC100" i="9"/>
  <c r="M100" i="9"/>
  <c r="K100" i="9"/>
  <c r="J100" i="9"/>
  <c r="H100" i="9"/>
  <c r="F100" i="9"/>
  <c r="E100" i="9"/>
  <c r="AD99" i="9"/>
  <c r="AC99" i="9"/>
  <c r="M99" i="9"/>
  <c r="K99" i="9"/>
  <c r="J99" i="9"/>
  <c r="H99" i="9"/>
  <c r="F99" i="9"/>
  <c r="E99" i="9"/>
  <c r="AD98" i="9"/>
  <c r="AC98" i="9"/>
  <c r="M98" i="9"/>
  <c r="K98" i="9"/>
  <c r="J98" i="9"/>
  <c r="H98" i="9"/>
  <c r="F98" i="9"/>
  <c r="E98" i="9"/>
  <c r="AD97" i="9"/>
  <c r="AC97" i="9"/>
  <c r="M97" i="9"/>
  <c r="K97" i="9"/>
  <c r="J97" i="9"/>
  <c r="H97" i="9"/>
  <c r="F97" i="9"/>
  <c r="E97" i="9"/>
  <c r="AD96" i="9"/>
  <c r="AC96" i="9"/>
  <c r="M96" i="9"/>
  <c r="K96" i="9"/>
  <c r="J96" i="9"/>
  <c r="H96" i="9"/>
  <c r="F96" i="9"/>
  <c r="E96" i="9"/>
  <c r="AD95" i="9"/>
  <c r="AC95" i="9"/>
  <c r="M95" i="9"/>
  <c r="K95" i="9"/>
  <c r="J95" i="9"/>
  <c r="H95" i="9"/>
  <c r="F95" i="9"/>
  <c r="E95" i="9"/>
  <c r="AD94" i="9"/>
  <c r="AC94" i="9"/>
  <c r="M94" i="9"/>
  <c r="K94" i="9"/>
  <c r="J94" i="9"/>
  <c r="H94" i="9"/>
  <c r="F94" i="9"/>
  <c r="E94" i="9"/>
  <c r="AD93" i="9"/>
  <c r="AC93" i="9"/>
  <c r="M93" i="9"/>
  <c r="K93" i="9"/>
  <c r="J93" i="9"/>
  <c r="H93" i="9"/>
  <c r="F93" i="9"/>
  <c r="E93" i="9"/>
  <c r="AD82" i="9"/>
  <c r="AC82" i="9"/>
  <c r="M82" i="9"/>
  <c r="K82" i="9"/>
  <c r="J82" i="9"/>
  <c r="H82" i="9"/>
  <c r="F82" i="9"/>
  <c r="E82" i="9"/>
  <c r="AD81" i="9"/>
  <c r="AC81" i="9"/>
  <c r="M81" i="9"/>
  <c r="K81" i="9"/>
  <c r="J81" i="9"/>
  <c r="H81" i="9"/>
  <c r="F81" i="9"/>
  <c r="E81" i="9"/>
  <c r="AD80" i="9"/>
  <c r="AC80" i="9"/>
  <c r="M80" i="9"/>
  <c r="K80" i="9"/>
  <c r="J80" i="9"/>
  <c r="H80" i="9"/>
  <c r="F80" i="9"/>
  <c r="E80" i="9"/>
  <c r="AC48" i="9"/>
  <c r="AD48" i="9" s="1"/>
  <c r="M48" i="9"/>
  <c r="J48" i="9"/>
  <c r="H48" i="9"/>
  <c r="F48" i="9"/>
  <c r="E48" i="9"/>
  <c r="AD12" i="9" l="1"/>
  <c r="K11" i="26"/>
  <c r="AD11" i="26"/>
  <c r="AD12" i="26"/>
  <c r="K12" i="26"/>
  <c r="K9" i="25"/>
  <c r="K8" i="25"/>
  <c r="AD9" i="25"/>
  <c r="AD8" i="25"/>
  <c r="K12" i="9"/>
  <c r="AD11" i="9"/>
  <c r="K11" i="9"/>
  <c r="N18" i="8"/>
  <c r="L18" i="8"/>
  <c r="N17" i="8"/>
  <c r="L17" i="8"/>
  <c r="N16" i="8"/>
  <c r="L16" i="8"/>
  <c r="N15" i="8"/>
  <c r="L15" i="8"/>
  <c r="N23" i="8"/>
  <c r="L23" i="8"/>
  <c r="N22" i="8"/>
  <c r="L22" i="8"/>
  <c r="N21" i="8"/>
  <c r="L21" i="8"/>
  <c r="N20" i="8"/>
  <c r="L20" i="8"/>
  <c r="H8" i="28" l="1"/>
  <c r="B26" i="14" l="1"/>
  <c r="B25" i="14"/>
  <c r="B24" i="14"/>
  <c r="B9" i="31" l="1"/>
  <c r="B8" i="31"/>
  <c r="B7" i="31"/>
  <c r="B2" i="31"/>
  <c r="E2" i="27" l="1"/>
  <c r="E2" i="29"/>
  <c r="B2" i="28"/>
  <c r="N31" i="29"/>
  <c r="O31" i="29" s="1"/>
  <c r="A31" i="29"/>
  <c r="N30" i="29"/>
  <c r="O30" i="29" s="1"/>
  <c r="A30" i="29"/>
  <c r="N22" i="29"/>
  <c r="O22" i="29" s="1"/>
  <c r="A22" i="29"/>
  <c r="N21" i="29"/>
  <c r="O21" i="29" s="1"/>
  <c r="M21" i="29"/>
  <c r="J21" i="29"/>
  <c r="H21" i="29"/>
  <c r="A21" i="29"/>
  <c r="K21" i="29" s="1"/>
  <c r="N20" i="29"/>
  <c r="O20" i="29" s="1"/>
  <c r="M20" i="29"/>
  <c r="J20" i="29"/>
  <c r="H20" i="29"/>
  <c r="K20" i="29"/>
  <c r="A20" i="29"/>
  <c r="N19" i="29"/>
  <c r="O19" i="29" s="1"/>
  <c r="M19" i="29"/>
  <c r="J19" i="29"/>
  <c r="H19" i="29"/>
  <c r="A19" i="29"/>
  <c r="K19" i="29" s="1"/>
  <c r="N18" i="29"/>
  <c r="O18" i="29" s="1"/>
  <c r="M18" i="29"/>
  <c r="J18" i="29"/>
  <c r="H18" i="29"/>
  <c r="K18" i="29"/>
  <c r="A18" i="29"/>
  <c r="N17" i="29"/>
  <c r="O17" i="29" s="1"/>
  <c r="M17" i="29"/>
  <c r="J17" i="29"/>
  <c r="H17" i="29"/>
  <c r="A17" i="29"/>
  <c r="N16" i="29"/>
  <c r="M16" i="29"/>
  <c r="J16" i="29"/>
  <c r="H16" i="29"/>
  <c r="K16" i="29"/>
  <c r="A16" i="29"/>
  <c r="N15" i="29"/>
  <c r="M15" i="29"/>
  <c r="J15" i="29"/>
  <c r="H15" i="29"/>
  <c r="A15" i="29"/>
  <c r="K15" i="29" s="1"/>
  <c r="N14" i="29"/>
  <c r="M14" i="29"/>
  <c r="J14" i="29"/>
  <c r="H14" i="29"/>
  <c r="K14" i="29"/>
  <c r="A14" i="29"/>
  <c r="N11" i="29"/>
  <c r="O11" i="29" s="1"/>
  <c r="M11" i="29"/>
  <c r="J11" i="29"/>
  <c r="H11" i="29"/>
  <c r="A11" i="29"/>
  <c r="K11" i="29" s="1"/>
  <c r="N10" i="29"/>
  <c r="M10" i="29"/>
  <c r="J10" i="29"/>
  <c r="H10" i="29"/>
  <c r="K10" i="29"/>
  <c r="A10" i="29"/>
  <c r="A9" i="29"/>
  <c r="N8" i="29"/>
  <c r="O8" i="29" s="1"/>
  <c r="M8" i="29"/>
  <c r="J8" i="29"/>
  <c r="H8" i="29"/>
  <c r="A8" i="29"/>
  <c r="K8" i="29" s="1"/>
  <c r="N7" i="29"/>
  <c r="M7" i="29"/>
  <c r="J7" i="29"/>
  <c r="H7" i="29"/>
  <c r="A7" i="29"/>
  <c r="K7" i="29" s="1"/>
  <c r="B2" i="29"/>
  <c r="N31" i="28"/>
  <c r="O31" i="28" s="1"/>
  <c r="A31" i="28"/>
  <c r="N30" i="28"/>
  <c r="O30" i="28" s="1"/>
  <c r="A30" i="28"/>
  <c r="N22" i="28"/>
  <c r="O22" i="28" s="1"/>
  <c r="A22" i="28"/>
  <c r="N21" i="28"/>
  <c r="O21" i="28" s="1"/>
  <c r="J21" i="28"/>
  <c r="H21" i="28"/>
  <c r="A21" i="28"/>
  <c r="K21" i="28" s="1"/>
  <c r="N20" i="28"/>
  <c r="O20" i="28" s="1"/>
  <c r="J20" i="28"/>
  <c r="H20" i="28"/>
  <c r="A20" i="28"/>
  <c r="N19" i="28"/>
  <c r="O19" i="28" s="1"/>
  <c r="J19" i="28"/>
  <c r="H19" i="28"/>
  <c r="A19" i="28"/>
  <c r="N18" i="28"/>
  <c r="O18" i="28" s="1"/>
  <c r="J18" i="28"/>
  <c r="H18" i="28"/>
  <c r="A18" i="28"/>
  <c r="K18" i="28" s="1"/>
  <c r="N17" i="28"/>
  <c r="O17" i="28" s="1"/>
  <c r="J17" i="28"/>
  <c r="H17" i="28"/>
  <c r="A17" i="28"/>
  <c r="K17" i="28" s="1"/>
  <c r="N16" i="28"/>
  <c r="J16" i="28"/>
  <c r="H16" i="28"/>
  <c r="A16" i="28"/>
  <c r="N15" i="28"/>
  <c r="O15" i="28" s="1"/>
  <c r="J15" i="28"/>
  <c r="H15" i="28"/>
  <c r="K15" i="28"/>
  <c r="A15" i="28"/>
  <c r="N14" i="28"/>
  <c r="O14" i="28" s="1"/>
  <c r="J14" i="28"/>
  <c r="H14" i="28"/>
  <c r="A14" i="28"/>
  <c r="K14" i="28" s="1"/>
  <c r="N11" i="28"/>
  <c r="O11" i="28" s="1"/>
  <c r="J11" i="28"/>
  <c r="H11" i="28"/>
  <c r="A11" i="28"/>
  <c r="K11" i="28" s="1"/>
  <c r="N10" i="28"/>
  <c r="J10" i="28"/>
  <c r="H10" i="28"/>
  <c r="A10" i="28"/>
  <c r="A9" i="28"/>
  <c r="N8" i="28"/>
  <c r="O8" i="28" s="1"/>
  <c r="J8" i="28"/>
  <c r="A8" i="28"/>
  <c r="K8" i="28" s="1"/>
  <c r="N7" i="28"/>
  <c r="J7" i="28"/>
  <c r="H7" i="28"/>
  <c r="A7" i="28"/>
  <c r="K7" i="28" s="1"/>
  <c r="E2" i="28"/>
  <c r="N31" i="27"/>
  <c r="O31" i="27" s="1"/>
  <c r="A31" i="27"/>
  <c r="N30" i="27"/>
  <c r="O30" i="27" s="1"/>
  <c r="A30" i="27"/>
  <c r="N22" i="27"/>
  <c r="O22" i="27" s="1"/>
  <c r="A22" i="27"/>
  <c r="N21" i="27"/>
  <c r="O21" i="27" s="1"/>
  <c r="M21" i="27"/>
  <c r="J21" i="27"/>
  <c r="H21" i="27"/>
  <c r="A21" i="27"/>
  <c r="K21" i="27" s="1"/>
  <c r="N20" i="27"/>
  <c r="O20" i="27" s="1"/>
  <c r="M20" i="27"/>
  <c r="J20" i="27"/>
  <c r="H20" i="27"/>
  <c r="K20" i="27"/>
  <c r="A20" i="27"/>
  <c r="N19" i="27"/>
  <c r="O19" i="27" s="1"/>
  <c r="M19" i="27"/>
  <c r="J19" i="27"/>
  <c r="H19" i="27"/>
  <c r="A19" i="27"/>
  <c r="K19" i="27" s="1"/>
  <c r="N18" i="27"/>
  <c r="O18" i="27" s="1"/>
  <c r="M18" i="27"/>
  <c r="J18" i="27"/>
  <c r="H18" i="27"/>
  <c r="K18" i="27"/>
  <c r="A18" i="27"/>
  <c r="N17" i="27"/>
  <c r="O17" i="27" s="1"/>
  <c r="M17" i="27"/>
  <c r="J17" i="27"/>
  <c r="H17" i="27"/>
  <c r="A17" i="27"/>
  <c r="K17" i="27" s="1"/>
  <c r="N16" i="27"/>
  <c r="O16" i="27" s="1"/>
  <c r="M16" i="27"/>
  <c r="J16" i="27"/>
  <c r="H16" i="27"/>
  <c r="K16" i="27"/>
  <c r="A16" i="27"/>
  <c r="N15" i="27"/>
  <c r="M15" i="27"/>
  <c r="J15" i="27"/>
  <c r="H15" i="27"/>
  <c r="A15" i="27"/>
  <c r="N14" i="27"/>
  <c r="M14" i="27"/>
  <c r="J14" i="27"/>
  <c r="H14" i="27"/>
  <c r="K14" i="27"/>
  <c r="A14" i="27"/>
  <c r="N13" i="27"/>
  <c r="M13" i="27"/>
  <c r="J13" i="27"/>
  <c r="H13" i="27"/>
  <c r="A13" i="27"/>
  <c r="K13" i="27" s="1"/>
  <c r="N12" i="27"/>
  <c r="M12" i="27"/>
  <c r="J12" i="27"/>
  <c r="H12" i="27"/>
  <c r="K12" i="27"/>
  <c r="A12" i="27"/>
  <c r="A9" i="27"/>
  <c r="N8" i="27"/>
  <c r="O8" i="27" s="1"/>
  <c r="M8" i="27"/>
  <c r="J8" i="27"/>
  <c r="H8" i="27"/>
  <c r="A8" i="27"/>
  <c r="K8" i="27" s="1"/>
  <c r="N7" i="27"/>
  <c r="M7" i="27"/>
  <c r="J7" i="27"/>
  <c r="A7" i="27"/>
  <c r="B2" i="27"/>
  <c r="E2" i="26"/>
  <c r="AC31" i="26"/>
  <c r="AD31" i="26" s="1"/>
  <c r="A31" i="26"/>
  <c r="AC30" i="26"/>
  <c r="AD30" i="26" s="1"/>
  <c r="A30" i="26"/>
  <c r="AC22" i="26"/>
  <c r="AD22" i="26" s="1"/>
  <c r="A22" i="26"/>
  <c r="AC21" i="26"/>
  <c r="AD21" i="26" s="1"/>
  <c r="M21" i="26"/>
  <c r="J21" i="26"/>
  <c r="H21" i="26"/>
  <c r="F21" i="26"/>
  <c r="A21" i="26"/>
  <c r="K21" i="26" s="1"/>
  <c r="AC20" i="26"/>
  <c r="AD20" i="26" s="1"/>
  <c r="M20" i="26"/>
  <c r="J20" i="26"/>
  <c r="H20" i="26"/>
  <c r="F20" i="26"/>
  <c r="K20" i="26"/>
  <c r="A20" i="26"/>
  <c r="AC19" i="26"/>
  <c r="AD19" i="26" s="1"/>
  <c r="M19" i="26"/>
  <c r="J19" i="26"/>
  <c r="H19" i="26"/>
  <c r="F19" i="26"/>
  <c r="A19" i="26"/>
  <c r="K19" i="26" s="1"/>
  <c r="AC18" i="26"/>
  <c r="AD18" i="26" s="1"/>
  <c r="M18" i="26"/>
  <c r="J18" i="26"/>
  <c r="H18" i="26"/>
  <c r="F18" i="26"/>
  <c r="K18" i="26"/>
  <c r="A18" i="26"/>
  <c r="AC17" i="26"/>
  <c r="AD17" i="26" s="1"/>
  <c r="M17" i="26"/>
  <c r="J17" i="26"/>
  <c r="H17" i="26"/>
  <c r="F17" i="26"/>
  <c r="A17" i="26"/>
  <c r="K17" i="26" s="1"/>
  <c r="AC16" i="26"/>
  <c r="AD16" i="26" s="1"/>
  <c r="M16" i="26"/>
  <c r="J16" i="26"/>
  <c r="H16" i="26"/>
  <c r="F16" i="26"/>
  <c r="K16" i="26"/>
  <c r="A16" i="26"/>
  <c r="AC15" i="26"/>
  <c r="AD15" i="26" s="1"/>
  <c r="M15" i="26"/>
  <c r="J15" i="26"/>
  <c r="H15" i="26"/>
  <c r="F15" i="26"/>
  <c r="A15" i="26"/>
  <c r="K15" i="26" s="1"/>
  <c r="AC14" i="26"/>
  <c r="AD14" i="26" s="1"/>
  <c r="M14" i="26"/>
  <c r="J14" i="26"/>
  <c r="H14" i="26"/>
  <c r="F14" i="26"/>
  <c r="K14" i="26"/>
  <c r="A14" i="26"/>
  <c r="AC13" i="26"/>
  <c r="M13" i="26"/>
  <c r="J13" i="26"/>
  <c r="H13" i="26"/>
  <c r="F13" i="26"/>
  <c r="A13" i="26"/>
  <c r="K13" i="26" s="1"/>
  <c r="AC10" i="26"/>
  <c r="M10" i="26"/>
  <c r="J10" i="26"/>
  <c r="H10" i="26"/>
  <c r="F10" i="26"/>
  <c r="A10" i="26"/>
  <c r="AC9" i="26"/>
  <c r="M9" i="26"/>
  <c r="J9" i="26"/>
  <c r="H9" i="26"/>
  <c r="F9" i="26"/>
  <c r="A9" i="26"/>
  <c r="AC8" i="26"/>
  <c r="M8" i="26"/>
  <c r="J8" i="26"/>
  <c r="H8" i="26"/>
  <c r="F8" i="26"/>
  <c r="A8" i="26"/>
  <c r="AC7" i="26"/>
  <c r="M7" i="26"/>
  <c r="J7" i="26"/>
  <c r="H7" i="26"/>
  <c r="F7" i="26"/>
  <c r="A7" i="26"/>
  <c r="B2" i="26"/>
  <c r="E2" i="25"/>
  <c r="AC31" i="25"/>
  <c r="AD31" i="25" s="1"/>
  <c r="A31" i="25"/>
  <c r="AC30" i="25"/>
  <c r="AD30" i="25" s="1"/>
  <c r="A30" i="25"/>
  <c r="AC22" i="25"/>
  <c r="AD22" i="25" s="1"/>
  <c r="A22" i="25"/>
  <c r="AC21" i="25"/>
  <c r="AD21" i="25" s="1"/>
  <c r="M21" i="25"/>
  <c r="J21" i="25"/>
  <c r="H21" i="25"/>
  <c r="F21" i="25"/>
  <c r="A21" i="25"/>
  <c r="K21" i="25" s="1"/>
  <c r="AC20" i="25"/>
  <c r="AD20" i="25" s="1"/>
  <c r="M20" i="25"/>
  <c r="J20" i="25"/>
  <c r="H20" i="25"/>
  <c r="F20" i="25"/>
  <c r="K20" i="25"/>
  <c r="A20" i="25"/>
  <c r="AC19" i="25"/>
  <c r="AD19" i="25" s="1"/>
  <c r="M19" i="25"/>
  <c r="J19" i="25"/>
  <c r="H19" i="25"/>
  <c r="F19" i="25"/>
  <c r="A19" i="25"/>
  <c r="K19" i="25" s="1"/>
  <c r="AC18" i="25"/>
  <c r="AD18" i="25" s="1"/>
  <c r="M18" i="25"/>
  <c r="J18" i="25"/>
  <c r="H18" i="25"/>
  <c r="F18" i="25"/>
  <c r="K18" i="25"/>
  <c r="A18" i="25"/>
  <c r="AC17" i="25"/>
  <c r="AD17" i="25" s="1"/>
  <c r="M17" i="25"/>
  <c r="J17" i="25"/>
  <c r="H17" i="25"/>
  <c r="F17" i="25"/>
  <c r="A17" i="25"/>
  <c r="K17" i="25" s="1"/>
  <c r="AC16" i="25"/>
  <c r="AD16" i="25" s="1"/>
  <c r="M16" i="25"/>
  <c r="J16" i="25"/>
  <c r="H16" i="25"/>
  <c r="F16" i="25"/>
  <c r="K16" i="25"/>
  <c r="A16" i="25"/>
  <c r="AC15" i="25"/>
  <c r="AD15" i="25" s="1"/>
  <c r="M15" i="25"/>
  <c r="J15" i="25"/>
  <c r="H15" i="25"/>
  <c r="F15" i="25"/>
  <c r="A15" i="25"/>
  <c r="K15" i="25" s="1"/>
  <c r="AC14" i="25"/>
  <c r="AD14" i="25" s="1"/>
  <c r="M14" i="25"/>
  <c r="J14" i="25"/>
  <c r="H14" i="25"/>
  <c r="F14" i="25"/>
  <c r="A14" i="25"/>
  <c r="AC13" i="25"/>
  <c r="AD13" i="25" s="1"/>
  <c r="M13" i="25"/>
  <c r="J13" i="25"/>
  <c r="H13" i="25"/>
  <c r="F13" i="25"/>
  <c r="A13" i="25"/>
  <c r="AC12" i="25"/>
  <c r="M12" i="25"/>
  <c r="J12" i="25"/>
  <c r="H12" i="25"/>
  <c r="F12" i="25"/>
  <c r="A12" i="25"/>
  <c r="AC11" i="25"/>
  <c r="M11" i="25"/>
  <c r="J11" i="25"/>
  <c r="H11" i="25"/>
  <c r="F11" i="25"/>
  <c r="A11" i="25"/>
  <c r="AC10" i="25"/>
  <c r="M10" i="25"/>
  <c r="J10" i="25"/>
  <c r="H10" i="25"/>
  <c r="F10" i="25"/>
  <c r="A10" i="25"/>
  <c r="AC7" i="25"/>
  <c r="M7" i="25"/>
  <c r="J7" i="25"/>
  <c r="H7" i="25"/>
  <c r="F7" i="25"/>
  <c r="A7" i="25"/>
  <c r="B2" i="25"/>
  <c r="AC30" i="9"/>
  <c r="AD30" i="9" s="1"/>
  <c r="AC22" i="9"/>
  <c r="AD22" i="9" s="1"/>
  <c r="AC31" i="9"/>
  <c r="AD31" i="9" s="1"/>
  <c r="AC21" i="9"/>
  <c r="AC20" i="9"/>
  <c r="AC19" i="9"/>
  <c r="AC18" i="9"/>
  <c r="AC17" i="9"/>
  <c r="AC16" i="9"/>
  <c r="AC15" i="9"/>
  <c r="AC14" i="9"/>
  <c r="AC13" i="9"/>
  <c r="AC10" i="9"/>
  <c r="AC9" i="9"/>
  <c r="AC8" i="9"/>
  <c r="M21" i="9"/>
  <c r="M20" i="9"/>
  <c r="M19" i="9"/>
  <c r="M18" i="9"/>
  <c r="M17" i="9"/>
  <c r="M16" i="9"/>
  <c r="M15" i="9"/>
  <c r="M14" i="9"/>
  <c r="M13" i="9"/>
  <c r="M10" i="9"/>
  <c r="M9" i="9"/>
  <c r="M8" i="9"/>
  <c r="M7" i="9"/>
  <c r="J21" i="9"/>
  <c r="J20" i="9"/>
  <c r="J19" i="9"/>
  <c r="J18" i="9"/>
  <c r="J17" i="9"/>
  <c r="J16" i="9"/>
  <c r="J15" i="9"/>
  <c r="J14" i="9"/>
  <c r="J13" i="9"/>
  <c r="J10" i="9"/>
  <c r="J9" i="9"/>
  <c r="J8" i="9"/>
  <c r="J7" i="9"/>
  <c r="H21" i="9"/>
  <c r="H20" i="9"/>
  <c r="H19" i="9"/>
  <c r="H18" i="9"/>
  <c r="H17" i="9"/>
  <c r="H16" i="9"/>
  <c r="H15" i="9"/>
  <c r="H14" i="9"/>
  <c r="H13" i="9"/>
  <c r="H10" i="9"/>
  <c r="H9" i="9"/>
  <c r="H8" i="9"/>
  <c r="H7" i="9"/>
  <c r="F21" i="9"/>
  <c r="F20" i="9"/>
  <c r="F19" i="9"/>
  <c r="F18" i="9"/>
  <c r="F17" i="9"/>
  <c r="F16" i="9"/>
  <c r="F15" i="9"/>
  <c r="F14" i="9"/>
  <c r="F13" i="9"/>
  <c r="F10" i="9"/>
  <c r="F9" i="9"/>
  <c r="F8" i="9"/>
  <c r="F7" i="9"/>
  <c r="AD10" i="25" l="1"/>
  <c r="AD10" i="26"/>
  <c r="K8" i="26"/>
  <c r="AD13" i="26"/>
  <c r="K13" i="25"/>
  <c r="AD8" i="26"/>
  <c r="K9" i="26"/>
  <c r="AD12" i="25"/>
  <c r="K11" i="25"/>
  <c r="K14" i="25"/>
  <c r="AD9" i="26"/>
  <c r="K10" i="26"/>
  <c r="K10" i="25"/>
  <c r="AD11" i="25"/>
  <c r="K12" i="25"/>
  <c r="K7" i="25"/>
  <c r="K7" i="26"/>
  <c r="K7" i="27"/>
  <c r="O7" i="27"/>
  <c r="O7" i="28"/>
  <c r="O13" i="27"/>
  <c r="O15" i="27"/>
  <c r="O14" i="27"/>
  <c r="O12" i="27"/>
  <c r="K15" i="27"/>
  <c r="O10" i="29"/>
  <c r="O15" i="29"/>
  <c r="O16" i="29"/>
  <c r="O14" i="29"/>
  <c r="K17" i="29"/>
  <c r="K19" i="28"/>
  <c r="O16" i="28"/>
  <c r="O7" i="29"/>
  <c r="O10" i="28"/>
  <c r="K10" i="28"/>
  <c r="K16" i="28"/>
  <c r="AD7" i="26"/>
  <c r="AD7" i="25"/>
  <c r="AD32" i="26" l="1"/>
  <c r="K33" i="26"/>
  <c r="AD33" i="26" s="1"/>
  <c r="P9" i="14" s="1"/>
  <c r="K32" i="26"/>
  <c r="AD32" i="25"/>
  <c r="N8" i="14" s="1"/>
  <c r="K32" i="25"/>
  <c r="K33" i="25"/>
  <c r="K8" i="14" s="1"/>
  <c r="H7" i="31"/>
  <c r="O33" i="27"/>
  <c r="O33" i="29"/>
  <c r="O33" i="28"/>
  <c r="K9" i="31"/>
  <c r="H9" i="31"/>
  <c r="K8" i="31"/>
  <c r="K7" i="31"/>
  <c r="N9" i="31"/>
  <c r="H8" i="31"/>
  <c r="K9" i="14" l="1"/>
  <c r="N9" i="14"/>
  <c r="H8" i="14"/>
  <c r="N8" i="31"/>
  <c r="H9" i="14"/>
  <c r="AD33" i="25"/>
  <c r="P8" i="14" s="1"/>
  <c r="N7" i="31"/>
  <c r="N10" i="31" l="1"/>
  <c r="N28" i="8"/>
  <c r="N27" i="8"/>
  <c r="N26" i="8"/>
  <c r="N25" i="8"/>
  <c r="N24" i="8"/>
  <c r="N19" i="8"/>
  <c r="N14" i="8"/>
  <c r="N13" i="8"/>
  <c r="N12" i="8"/>
  <c r="N10" i="8"/>
  <c r="N7" i="8"/>
  <c r="L28" i="8"/>
  <c r="L27" i="8"/>
  <c r="L26" i="8"/>
  <c r="L25" i="8"/>
  <c r="L24" i="8"/>
  <c r="L19" i="8"/>
  <c r="L14" i="8"/>
  <c r="L13" i="8"/>
  <c r="L12" i="8"/>
  <c r="L10" i="8"/>
  <c r="L7" i="8"/>
  <c r="J10" i="6"/>
  <c r="J8" i="6"/>
  <c r="J20" i="6"/>
  <c r="J19" i="6"/>
  <c r="J18" i="6"/>
  <c r="J17" i="6"/>
  <c r="J16" i="6"/>
  <c r="J15" i="6"/>
  <c r="J14" i="6"/>
  <c r="J13" i="6"/>
  <c r="J12" i="6"/>
  <c r="B2" i="14" l="1"/>
  <c r="B2" i="9"/>
  <c r="A31" i="9" l="1"/>
  <c r="A30" i="9"/>
  <c r="A22" i="9"/>
  <c r="K22" i="9" s="1"/>
  <c r="E2" i="9" l="1"/>
  <c r="B9" i="14" l="1"/>
  <c r="B8" i="14"/>
  <c r="B7" i="14"/>
  <c r="AD17" i="9"/>
  <c r="A17" i="9"/>
  <c r="K17" i="9" l="1"/>
  <c r="AD21" i="9"/>
  <c r="A21" i="9"/>
  <c r="K21" i="9" s="1"/>
  <c r="AD20" i="9"/>
  <c r="A20" i="9"/>
  <c r="AD19" i="9"/>
  <c r="A19" i="9"/>
  <c r="K19" i="9" s="1"/>
  <c r="AD18" i="9"/>
  <c r="A18" i="9"/>
  <c r="K18" i="9" s="1"/>
  <c r="AD16" i="9"/>
  <c r="A16" i="9"/>
  <c r="K16" i="9" s="1"/>
  <c r="AD15" i="9"/>
  <c r="A15" i="9"/>
  <c r="K15" i="9" s="1"/>
  <c r="A14" i="9"/>
  <c r="AD13" i="9"/>
  <c r="A13" i="9"/>
  <c r="AD10" i="9"/>
  <c r="A10" i="9"/>
  <c r="AD9" i="9"/>
  <c r="A9" i="9"/>
  <c r="AD8" i="9"/>
  <c r="AD7" i="9"/>
  <c r="A8" i="9"/>
  <c r="A7" i="9"/>
  <c r="K13" i="9" l="1"/>
  <c r="K9" i="9"/>
  <c r="K8" i="9"/>
  <c r="K7" i="9"/>
  <c r="K10" i="9"/>
  <c r="AD14" i="9"/>
  <c r="AD32" i="9" s="1"/>
  <c r="K14" i="9"/>
  <c r="K33" i="9" l="1"/>
  <c r="AD33" i="9" s="1"/>
  <c r="P7" i="14" s="1"/>
  <c r="K32" i="9"/>
  <c r="N7" i="14"/>
  <c r="N10" i="14" s="1"/>
  <c r="N11" i="14" s="1"/>
  <c r="K10" i="31"/>
  <c r="H10" i="31"/>
  <c r="H17" i="31" s="1"/>
  <c r="K7" i="14" l="1"/>
  <c r="K10" i="14" s="1"/>
  <c r="K11" i="14" s="1"/>
  <c r="P11" i="14" s="1"/>
  <c r="H7" i="14"/>
  <c r="H10" i="14" s="1"/>
  <c r="H11" i="14" s="1"/>
  <c r="H17" i="14" l="1"/>
  <c r="B6" i="33"/>
</calcChain>
</file>

<file path=xl/sharedStrings.xml><?xml version="1.0" encoding="utf-8"?>
<sst xmlns="http://schemas.openxmlformats.org/spreadsheetml/2006/main" count="2076" uniqueCount="987">
  <si>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</si>
  <si>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</si>
  <si>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</si>
  <si>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</si>
  <si>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t>
    <phoneticPr fontId="4"/>
  </si>
  <si>
    <t>学校</t>
    <rPh sb="0" eb="2">
      <t>ガッコウ</t>
    </rPh>
    <phoneticPr fontId="4"/>
  </si>
  <si>
    <t>病院</t>
    <rPh sb="0" eb="2">
      <t>ビョウイン</t>
    </rPh>
    <phoneticPr fontId="4"/>
  </si>
  <si>
    <t>店舗</t>
    <rPh sb="0" eb="2">
      <t>テンポ</t>
    </rPh>
    <phoneticPr fontId="4"/>
  </si>
  <si>
    <t>合計</t>
    <rPh sb="0" eb="2">
      <t>ゴウケイ</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</si>
  <si>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</si>
  <si>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</si>
  <si>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</si>
  <si>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</si>
  <si>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</si>
  <si>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</si>
  <si>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</si>
  <si>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</si>
  <si>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</si>
  <si>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</si>
  <si>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</si>
  <si>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</si>
  <si>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</si>
  <si>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</si>
  <si>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</si>
  <si>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</si>
  <si>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</si>
  <si>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</si>
  <si>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</si>
  <si>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</si>
  <si>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</si>
  <si>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</si>
  <si>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</si>
  <si>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</si>
  <si>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</si>
  <si>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</si>
  <si>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</si>
  <si>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</si>
  <si>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</si>
  <si>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</si>
  <si>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</si>
  <si>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</si>
  <si>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</si>
  <si>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</si>
  <si>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</si>
  <si>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</si>
  <si>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</si>
  <si>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</si>
  <si>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</si>
  <si>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</si>
  <si>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</si>
  <si>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</si>
  <si>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</si>
  <si>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</si>
  <si>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</si>
  <si>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</si>
  <si>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</si>
  <si>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</si>
  <si>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</si>
  <si>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</si>
  <si>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</si>
  <si>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</si>
  <si>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</si>
  <si>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</si>
  <si>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</si>
  <si>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</si>
  <si>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</si>
  <si>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</si>
  <si>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</si>
  <si>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</si>
  <si>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</si>
  <si>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</si>
  <si>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</si>
  <si>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</si>
  <si>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</si>
  <si>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</si>
  <si>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</si>
  <si>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</si>
  <si>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</si>
  <si>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</si>
  <si>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</si>
  <si>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</si>
  <si>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</si>
  <si>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</si>
  <si>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</si>
  <si>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</si>
  <si>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</si>
  <si>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</si>
  <si>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</si>
  <si>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</si>
  <si>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</si>
  <si>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</si>
  <si>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</si>
  <si>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</si>
  <si>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</si>
  <si>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</si>
  <si>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</si>
  <si>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</si>
  <si>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</si>
  <si>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</si>
  <si>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</si>
  <si>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</si>
  <si>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</si>
  <si>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</si>
  <si>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</si>
  <si>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</si>
  <si>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</si>
  <si>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</si>
  <si>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</si>
  <si>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</si>
  <si>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</si>
  <si>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</si>
  <si>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</si>
  <si>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</si>
  <si>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</si>
  <si>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</si>
  <si>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</si>
  <si>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</si>
  <si>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</si>
  <si>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</si>
  <si>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</si>
  <si>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</si>
  <si>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</si>
  <si>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</si>
  <si>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</si>
  <si>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</si>
  <si>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</si>
  <si>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</si>
  <si>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</si>
  <si>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</si>
  <si>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</si>
  <si>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</si>
  <si>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</si>
  <si>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</si>
  <si>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</si>
  <si>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</si>
  <si>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</si>
  <si>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</si>
  <si>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</si>
  <si>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</si>
  <si>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</si>
  <si>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</si>
  <si>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</si>
  <si>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</si>
  <si>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</si>
  <si>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</si>
  <si>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</si>
  <si>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</si>
  <si>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</si>
  <si>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</si>
  <si>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</si>
  <si>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</si>
  <si>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</si>
  <si>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</si>
  <si>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</si>
  <si>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</si>
  <si>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</si>
  <si>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</si>
  <si>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</si>
  <si>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</si>
  <si>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</si>
  <si>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</si>
  <si>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</si>
  <si>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</si>
  <si>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</si>
  <si>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</si>
  <si>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</si>
  <si>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</si>
  <si>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</si>
  <si>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</si>
  <si>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</si>
  <si>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</si>
  <si>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</si>
  <si>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</si>
  <si>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</si>
  <si>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</si>
  <si>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</si>
  <si>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</si>
  <si>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</si>
  <si>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</si>
  <si>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</si>
  <si>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</si>
  <si>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</si>
  <si>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</si>
  <si>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</si>
  <si>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</si>
  <si>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</si>
  <si>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</si>
  <si>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</si>
  <si>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</si>
  <si>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</si>
  <si>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</si>
  <si>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</si>
  <si>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</si>
  <si>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</si>
  <si>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</si>
  <si>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</si>
  <si>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</si>
  <si>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</si>
  <si>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</si>
  <si>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</si>
  <si>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</si>
  <si>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</si>
  <si>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</si>
  <si>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</si>
  <si>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</si>
  <si>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</si>
  <si>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</si>
  <si>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</si>
  <si>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</si>
  <si>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</si>
  <si>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</si>
  <si>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</si>
  <si>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</si>
  <si>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</si>
  <si>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</si>
  <si>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</si>
  <si>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</si>
  <si>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</si>
  <si>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</si>
  <si>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</si>
  <si>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</si>
  <si>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</si>
  <si>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</si>
  <si>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</si>
  <si>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</si>
  <si>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</si>
  <si>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</si>
  <si>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</si>
  <si>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</si>
  <si>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</si>
  <si>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</si>
  <si>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</si>
  <si>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</si>
  <si>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</si>
  <si>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</si>
  <si>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</si>
  <si>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</si>
  <si>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</si>
  <si>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</si>
  <si>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</si>
  <si>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</si>
  <si>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</si>
  <si>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</si>
  <si>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</si>
  <si>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</si>
  <si>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</si>
  <si>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</si>
  <si>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</si>
  <si>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</si>
  <si>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</si>
  <si>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</si>
  <si>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</si>
  <si>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</si>
  <si>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</si>
  <si>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</si>
  <si>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</si>
  <si>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</si>
  <si>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</si>
  <si>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</si>
  <si>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</si>
  <si>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</si>
  <si>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</si>
  <si>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</si>
  <si>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</si>
  <si>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</si>
  <si>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</si>
  <si>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</si>
  <si>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</si>
  <si>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</si>
  <si>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</si>
  <si>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</si>
  <si>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</si>
  <si>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</si>
  <si>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</si>
  <si>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</si>
  <si>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</si>
  <si>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</si>
  <si>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</si>
  <si>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</si>
  <si>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</si>
  <si>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</si>
  <si>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</si>
  <si>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</si>
  <si>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</si>
  <si>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</si>
  <si>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</si>
  <si>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</si>
  <si>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</si>
  <si>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</si>
  <si>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</si>
  <si>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</si>
  <si>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</si>
  <si>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</si>
  <si>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</si>
  <si>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</si>
  <si>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</si>
  <si>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</si>
  <si>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</si>
  <si>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</si>
  <si>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</si>
  <si>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</si>
  <si>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</si>
  <si>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</si>
  <si>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</si>
  <si>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</si>
  <si>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</si>
  <si>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</si>
  <si>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</si>
  <si>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</si>
  <si>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</si>
  <si>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</si>
  <si>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</si>
  <si>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</si>
  <si>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</si>
  <si>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</si>
  <si>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</si>
  <si>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</si>
  <si>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</si>
  <si>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</si>
  <si>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</si>
  <si>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</si>
  <si>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</si>
  <si>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</si>
  <si>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</si>
  <si>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</si>
  <si>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</si>
  <si>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</si>
  <si>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</si>
  <si>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</si>
  <si>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</si>
  <si>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</si>
  <si>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</si>
  <si>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</si>
  <si>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</si>
  <si>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</si>
  <si>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</si>
  <si>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</si>
  <si>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</si>
  <si>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</si>
  <si>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</si>
  <si>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</si>
  <si>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</si>
  <si>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</si>
  <si>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</si>
  <si>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</si>
  <si>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</si>
  <si>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</si>
  <si>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</si>
  <si>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</si>
  <si>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</si>
  <si>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</si>
  <si>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</si>
  <si>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</si>
  <si>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</si>
  <si>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</si>
  <si>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</si>
  <si>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</si>
  <si>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</si>
  <si>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</si>
  <si>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</si>
  <si>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</si>
  <si>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</si>
  <si>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</si>
  <si>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</si>
  <si>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</si>
  <si>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</si>
  <si>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</si>
  <si>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</si>
  <si>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</si>
  <si>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</si>
  <si>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</si>
  <si>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</si>
  <si>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</si>
  <si>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</si>
  <si>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</si>
  <si>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</si>
  <si>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</si>
  <si>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</si>
  <si>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</si>
  <si>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</si>
  <si>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</si>
  <si>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</si>
  <si>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</si>
  <si>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</si>
  <si>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</si>
  <si>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</si>
  <si>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</si>
  <si>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</si>
  <si>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</si>
  <si>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</si>
  <si>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</si>
  <si>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</si>
  <si>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</si>
  <si>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</si>
  <si>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</si>
  <si>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</si>
  <si>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</si>
  <si>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</si>
  <si>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</si>
  <si>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</si>
  <si>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</si>
  <si>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</si>
  <si>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</si>
  <si>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</si>
  <si>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</si>
  <si>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</si>
  <si>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</si>
  <si>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</si>
  <si>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</si>
  <si>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</si>
  <si>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</si>
  <si>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</si>
  <si>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</si>
  <si>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</si>
  <si>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</si>
  <si>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</si>
  <si>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</si>
  <si>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</si>
  <si>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</si>
  <si>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</si>
  <si>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</si>
  <si>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</si>
  <si>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</si>
  <si>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</si>
  <si>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</si>
  <si>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</si>
  <si>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</si>
  <si>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</si>
  <si>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</si>
  <si>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</si>
  <si>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</si>
  <si>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</si>
  <si>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</si>
  <si>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</si>
  <si>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</si>
  <si>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</si>
  <si>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</si>
  <si>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</si>
  <si>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</si>
  <si>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</si>
  <si>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</si>
  <si>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</si>
  <si>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</si>
  <si>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</si>
  <si>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</si>
  <si>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</si>
  <si>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</si>
  <si>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</si>
  <si>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</si>
  <si>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</si>
  <si>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</si>
  <si>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</si>
  <si>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</si>
  <si>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</si>
  <si>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</si>
  <si>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</si>
  <si>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</si>
  <si>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</si>
  <si>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</si>
  <si>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</si>
  <si>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</si>
  <si>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</si>
  <si>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</si>
  <si>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</si>
  <si>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</si>
  <si>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</si>
  <si>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</si>
  <si>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</si>
  <si>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</si>
  <si>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</si>
  <si>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</si>
  <si>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</si>
  <si>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</si>
  <si>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</si>
  <si>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</si>
  <si>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</si>
  <si>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</si>
  <si>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</si>
  <si>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</si>
  <si>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</si>
  <si>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</si>
  <si>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</si>
  <si>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</si>
  <si>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</si>
  <si>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</si>
  <si>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</si>
  <si>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</si>
  <si>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</si>
  <si>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</si>
  <si>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</si>
  <si>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</si>
  <si>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</si>
  <si>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</si>
  <si>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</si>
  <si>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</si>
  <si>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</si>
  <si>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</si>
  <si>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</si>
  <si>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</si>
  <si>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</si>
  <si>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</si>
  <si>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</si>
  <si>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</si>
  <si>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</si>
  <si>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</si>
  <si>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</si>
  <si>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</si>
  <si>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</si>
  <si>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</si>
  <si>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</si>
  <si>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</si>
  <si>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</si>
  <si>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</si>
  <si>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</si>
  <si>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</si>
  <si>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</si>
  <si>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</si>
  <si>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</si>
  <si>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</si>
  <si>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</si>
  <si>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</si>
  <si>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</si>
  <si>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</si>
  <si>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</si>
  <si>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</si>
  <si>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</si>
  <si>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</si>
  <si>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</si>
  <si>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</si>
  <si>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</si>
  <si>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</si>
  <si>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</si>
  <si>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</si>
  <si>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</si>
  <si>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</si>
  <si>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</si>
  <si>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</si>
  <si>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</si>
  <si>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</si>
  <si>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</si>
  <si>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</si>
  <si>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</si>
  <si>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</si>
  <si>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</si>
  <si>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</si>
  <si>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</si>
  <si>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</si>
  <si>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</si>
  <si>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</si>
  <si>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</si>
  <si>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</si>
  <si>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</si>
  <si>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7"/>
  </si>
  <si>
    <t>部署・役職</t>
    <rPh sb="0" eb="2">
      <t>ブショ</t>
    </rPh>
    <rPh sb="3" eb="5">
      <t>ヤクショク</t>
    </rPh>
    <phoneticPr fontId="7"/>
  </si>
  <si>
    <t>算定体制</t>
    <phoneticPr fontId="4"/>
  </si>
  <si>
    <t>算定体制</t>
    <phoneticPr fontId="2"/>
  </si>
  <si>
    <t>3.</t>
    <phoneticPr fontId="2"/>
  </si>
  <si>
    <t>電話</t>
    <rPh sb="0" eb="2">
      <t>デンワ</t>
    </rPh>
    <phoneticPr fontId="2"/>
  </si>
  <si>
    <t>メールアドレス</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</si>
  <si>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</si>
  <si>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</si>
  <si>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</si>
  <si>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</si>
  <si>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</si>
  <si>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</si>
  <si>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</si>
  <si>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</si>
  <si>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</si>
  <si>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</si>
  <si>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</si>
  <si>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</si>
  <si>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</si>
  <si>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</si>
  <si>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</si>
  <si>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</si>
  <si>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</si>
  <si>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</si>
  <si>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</si>
  <si>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</si>
  <si>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</si>
  <si>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</si>
  <si>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</si>
  <si>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</si>
  <si>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</si>
  <si>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</si>
  <si>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</si>
  <si>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</si>
  <si>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</si>
  <si>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</si>
  <si>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</si>
  <si>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</si>
  <si>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</si>
  <si>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</si>
  <si>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</si>
  <si>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</si>
  <si>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</si>
  <si>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</si>
  <si>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</si>
  <si>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</si>
  <si>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</si>
  <si>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</si>
  <si>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</si>
  <si>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</si>
  <si>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</si>
  <si>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</si>
  <si>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</si>
  <si>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</si>
  <si>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</si>
  <si>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</si>
  <si>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</si>
  <si>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</si>
  <si>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</si>
  <si>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</si>
  <si>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</si>
  <si>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</si>
  <si>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</si>
  <si>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</si>
  <si>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</si>
  <si>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</si>
  <si>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</si>
  <si>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</si>
  <si>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</si>
  <si>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</si>
  <si>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</si>
  <si>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</si>
  <si>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</si>
  <si>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</si>
  <si>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</si>
  <si>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</si>
  <si>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</si>
  <si>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</si>
  <si>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</si>
  <si>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</si>
  <si>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</si>
  <si>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</si>
  <si>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</si>
  <si>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</si>
  <si>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</si>
  <si>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</si>
  <si>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</si>
  <si>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</si>
  <si>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</si>
  <si>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</si>
  <si>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</si>
  <si>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</si>
  <si>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</si>
  <si>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</si>
  <si>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</si>
  <si>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</si>
  <si>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</si>
  <si>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</si>
  <si>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</si>
  <si>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</si>
  <si>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</si>
  <si>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</si>
  <si>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</si>
  <si>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</si>
  <si>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</si>
  <si>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</si>
  <si>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</si>
  <si>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</si>
  <si>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</si>
  <si>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</si>
  <si>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</si>
  <si>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</si>
  <si>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</si>
  <si>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</si>
  <si>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</si>
  <si>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</si>
  <si>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</si>
  <si>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</si>
  <si>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</si>
  <si>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</si>
  <si>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</si>
  <si>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</si>
  <si>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</si>
  <si>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</si>
  <si>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</si>
  <si>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</si>
  <si>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</si>
  <si>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</si>
  <si>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</si>
  <si>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</si>
  <si>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</si>
  <si>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</si>
  <si>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</si>
  <si>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</si>
  <si>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</si>
  <si>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</si>
  <si>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</si>
  <si>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</si>
  <si>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</si>
  <si>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</si>
  <si>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</si>
  <si>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</si>
  <si>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</si>
  <si>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</si>
  <si>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</si>
  <si>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</si>
  <si>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</si>
  <si>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</si>
  <si>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</si>
  <si>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</si>
  <si>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</si>
  <si>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</si>
  <si>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</si>
  <si>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</si>
  <si>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</si>
  <si>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</si>
  <si>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</si>
  <si>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</si>
  <si>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</si>
  <si>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</si>
  <si>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</si>
  <si>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</si>
  <si>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</si>
  <si>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</si>
  <si>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</si>
  <si>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</si>
  <si>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</si>
  <si>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</si>
  <si>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</si>
  <si>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</si>
  <si>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</si>
  <si>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</si>
  <si>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</si>
  <si>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</si>
  <si>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</si>
  <si>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</si>
  <si>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</si>
  <si>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</si>
  <si>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</si>
  <si>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</si>
  <si>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</si>
  <si>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</si>
  <si>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</si>
  <si>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</si>
  <si>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</si>
  <si>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</si>
  <si>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</si>
  <si>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</si>
  <si>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</si>
  <si>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</si>
  <si>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</si>
  <si>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</si>
  <si>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</si>
  <si>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</si>
  <si>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</si>
  <si>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</si>
  <si>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</si>
  <si>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</si>
  <si>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</si>
  <si>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</si>
  <si>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</si>
  <si>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</si>
  <si>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</si>
  <si>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</si>
  <si>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</si>
  <si>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</si>
  <si>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</si>
  <si>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</si>
  <si>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</si>
  <si>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</si>
  <si>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</si>
  <si>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</si>
  <si>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</si>
  <si>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</si>
  <si>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</si>
  <si>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</si>
  <si>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平成30</t>
    <rPh sb="0" eb="2">
      <t>ヘイセイ</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</si>
  <si>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</si>
  <si>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</si>
  <si>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</si>
  <si>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</si>
  <si>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</si>
  <si>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</si>
  <si>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</si>
  <si>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</si>
  <si>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</si>
  <si>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</si>
  <si>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</si>
  <si>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</si>
  <si>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</si>
  <si>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GJ</t>
    <phoneticPr fontId="2"/>
  </si>
  <si>
    <t>---</t>
    <phoneticPr fontId="2"/>
  </si>
  <si>
    <t>平成29</t>
    <rPh sb="0" eb="2">
      <t>ヘイセイ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</si>
  <si>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</si>
  <si>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</si>
  <si>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</si>
  <si>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</si>
  <si>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</si>
  <si>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</si>
  <si>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</si>
  <si>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</si>
  <si>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</si>
  <si>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r>
      <t>本ファイルは</t>
    </r>
    <r>
      <rPr>
        <b/>
        <u/>
        <sz val="10"/>
        <color indexed="10"/>
        <rFont val="ＭＳ Ｐゴシック"/>
        <family val="3"/>
        <charset val="128"/>
      </rPr>
      <t>第1期（2021年度参加者）</t>
    </r>
    <r>
      <rPr>
        <b/>
        <sz val="10"/>
        <color indexed="10"/>
        <rFont val="ＭＳ Ｐゴシック"/>
        <family val="3"/>
        <charset val="128"/>
      </rPr>
      <t>の</t>
    </r>
    <r>
      <rPr>
        <b/>
        <u/>
        <sz val="10"/>
        <color indexed="10"/>
        <rFont val="ＭＳ Ｐゴシック"/>
        <family val="3"/>
        <charset val="128"/>
      </rPr>
      <t>単独参加者用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6" eb="7">
      <t>ダイ</t>
    </rPh>
    <rPh sb="8" eb="9">
      <t>キ</t>
    </rPh>
    <rPh sb="14" eb="16">
      <t>ネンド</t>
    </rPh>
    <rPh sb="16" eb="19">
      <t>サンカシャ</t>
    </rPh>
    <rPh sb="21" eb="23">
      <t>タンドク</t>
    </rPh>
    <rPh sb="23" eb="25">
      <t>サンカ</t>
    </rPh>
    <rPh sb="25" eb="27">
      <t>シャヨウ</t>
    </rPh>
    <rPh sb="28" eb="30">
      <t>キジュン</t>
    </rPh>
    <rPh sb="32" eb="34">
      <t>サンテイ</t>
    </rPh>
    <rPh sb="34" eb="37">
      <t>ホウコクショ</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</si>
  <si>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</si>
  <si>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</si>
  <si>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</si>
  <si>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</si>
  <si>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</si>
  <si>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</si>
  <si>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</si>
  <si>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</si>
  <si>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</si>
  <si>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</si>
  <si>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</si>
  <si>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</si>
  <si>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</si>
  <si>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</si>
  <si>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</si>
  <si>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</si>
  <si>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</si>
  <si>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</si>
  <si>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</si>
  <si>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</si>
  <si>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</si>
  <si>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</si>
  <si>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</si>
  <si>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</si>
  <si>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</si>
  <si>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</si>
  <si>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</si>
  <si>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</si>
  <si>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</si>
  <si>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</si>
  <si>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</si>
  <si>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</si>
  <si>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</si>
  <si>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</si>
  <si>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</si>
  <si>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</si>
  <si>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</si>
  <si>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</si>
  <si>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</si>
  <si>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</si>
  <si>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</si>
  <si>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</si>
  <si>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</si>
  <si>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</si>
  <si>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</si>
  <si>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</si>
  <si>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</si>
  <si>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</si>
  <si>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</si>
  <si>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</si>
  <si>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</si>
  <si>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t>エネルギー起源
CO2排出量</t>
    <rPh sb="5" eb="7">
      <t>キゲン</t>
    </rPh>
    <rPh sb="11" eb="14">
      <t>ハイシュツリョウ</t>
    </rPh>
    <phoneticPr fontId="4"/>
  </si>
  <si>
    <t>エネルギー使用量</t>
    <rPh sb="5" eb="8">
      <t>シヨウリョウ</t>
    </rPh>
    <phoneticPr fontId="2"/>
  </si>
  <si>
    <t>脱炭素化指標</t>
    <rPh sb="0" eb="1">
      <t>ダツ</t>
    </rPh>
    <rPh sb="1" eb="3">
      <t>タンソ</t>
    </rPh>
    <rPh sb="3" eb="4">
      <t>カ</t>
    </rPh>
    <rPh sb="4" eb="6">
      <t>シヒョウ</t>
    </rPh>
    <phoneticPr fontId="2"/>
  </si>
  <si>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</si>
  <si>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</si>
  <si>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</si>
  <si>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脱炭素化指標（CO2排出量／GJ消費量）は、小数点以下5桁を切り捨てた状態で表示されています。</t>
    <rPh sb="0" eb="1">
      <t>ダツ</t>
    </rPh>
    <rPh sb="1" eb="3">
      <t>タンソ</t>
    </rPh>
    <rPh sb="3" eb="4">
      <t>カ</t>
    </rPh>
    <rPh sb="4" eb="6">
      <t>シヒョウ</t>
    </rPh>
    <rPh sb="10" eb="12">
      <t>ハイシュツ</t>
    </rPh>
    <rPh sb="12" eb="13">
      <t>リョウ</t>
    </rPh>
    <rPh sb="16" eb="19">
      <t>ショウヒリョウ</t>
    </rPh>
    <rPh sb="22" eb="25">
      <t>ショウスウテン</t>
    </rPh>
    <rPh sb="25" eb="27">
      <t>イカ</t>
    </rPh>
    <rPh sb="28" eb="29">
      <t>ケタ</t>
    </rPh>
    <rPh sb="30" eb="31">
      <t>キ</t>
    </rPh>
    <rPh sb="32" eb="33">
      <t>ス</t>
    </rPh>
    <rPh sb="35" eb="37">
      <t>ジョウタイ</t>
    </rPh>
    <rPh sb="38" eb="40">
      <t>ヒョウジ</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</si>
  <si>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</si>
  <si>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</si>
  <si>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</si>
  <si>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CO2排出量（主要システム系統）【総括】</t>
    <rPh sb="7" eb="9">
      <t>シュヨウ</t>
    </rPh>
    <rPh sb="13" eb="15">
      <t>ケイトウ</t>
    </rPh>
    <rPh sb="17" eb="19">
      <t>ソウカツ</t>
    </rPh>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</si>
  <si>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</si>
  <si>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</si>
  <si>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</si>
  <si>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（平成30年度）</t>
    <rPh sb="1" eb="3">
      <t>ヘイセイ</t>
    </rPh>
    <rPh sb="5" eb="7">
      <t>ネンド</t>
    </rPh>
    <phoneticPr fontId="4"/>
  </si>
  <si>
    <t>（平成29年度）</t>
    <rPh sb="1" eb="3">
      <t>ヘイセイ</t>
    </rPh>
    <rPh sb="5" eb="6">
      <t>ネン</t>
    </rPh>
    <rPh sb="6" eb="7">
      <t>ド</t>
    </rPh>
    <phoneticPr fontId="4"/>
  </si>
  <si>
    <t>（平成31年度）</t>
    <rPh sb="1" eb="3">
      <t>ヘイセイ</t>
    </rPh>
    <rPh sb="5" eb="6">
      <t>ネン</t>
    </rPh>
    <rPh sb="6" eb="7">
      <t>ド</t>
    </rPh>
    <phoneticPr fontId="4"/>
  </si>
  <si>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</si>
  <si>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</si>
  <si>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</si>
  <si>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</si>
  <si>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</si>
  <si>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</si>
  <si>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</si>
  <si>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活動量は小数点以下を切り捨て、整数値で記入してください。</t>
    <phoneticPr fontId="2"/>
  </si>
  <si>
    <t>※算定方法の記載が必要な項目については、本項に算定方法を記載すること。</t>
    <phoneticPr fontId="4"/>
  </si>
  <si>
    <t>8. 備考</t>
    <rPh sb="3" eb="5">
      <t>ビコウ</t>
    </rPh>
    <phoneticPr fontId="8"/>
  </si>
  <si>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</si>
  <si>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</si>
  <si>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活動量（E列）・年度開始時点の在庫量（N列）・月別の購買量（O～Z列）・年度終了時点の在庫量（AA列）・製品中への注入量（AB列）は小数点以下を切り捨て、整数値で記入してください。</t>
    <rPh sb="5" eb="6">
      <t>レツ</t>
    </rPh>
    <rPh sb="20" eb="21">
      <t>レツ</t>
    </rPh>
    <rPh sb="23" eb="25">
      <t>ツキベツ</t>
    </rPh>
    <rPh sb="26" eb="28">
      <t>コウバイ</t>
    </rPh>
    <rPh sb="28" eb="29">
      <t>リョウ</t>
    </rPh>
    <rPh sb="33" eb="34">
      <t>レツ</t>
    </rPh>
    <rPh sb="49" eb="50">
      <t>レツ</t>
    </rPh>
    <rPh sb="63" eb="64">
      <t>レツ</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</si>
  <si>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</si>
  <si>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</si>
  <si>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</si>
  <si>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</si>
  <si>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</si>
  <si>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</si>
  <si>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</si>
  <si>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</si>
  <si>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</si>
  <si>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</si>
  <si>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</si>
  <si>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</si>
  <si>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</si>
  <si>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</si>
  <si>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</si>
  <si>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</si>
  <si>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</si>
  <si>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</si>
  <si>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</si>
  <si>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</si>
  <si>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</si>
  <si>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</si>
  <si>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記入欄が足りない場合には、左の行番号をクリックして行全体を選択し、左クリックで「挿入」を選択することで行を追加してください。その上で、J列の数式を適用ください。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rPh sb="73" eb="75">
      <t>テキヨウ</t>
    </rPh>
    <phoneticPr fontId="2"/>
  </si>
  <si>
    <t>主要なシステム系統の定義</t>
    <rPh sb="0" eb="2">
      <t>シュヨウ</t>
    </rPh>
    <rPh sb="7" eb="9">
      <t>ケイトウ</t>
    </rPh>
    <rPh sb="10" eb="12">
      <t>テイギ</t>
    </rPh>
    <phoneticPr fontId="2"/>
  </si>
  <si>
    <t>何を主要なシステム系統と見なしたか、記入してください。</t>
    <rPh sb="0" eb="1">
      <t>ナニ</t>
    </rPh>
    <rPh sb="2" eb="4">
      <t>シュヨウ</t>
    </rPh>
    <rPh sb="12" eb="13">
      <t>ミ</t>
    </rPh>
    <phoneticPr fontId="2"/>
  </si>
  <si>
    <r>
      <t>排出削減目標量は</t>
    </r>
    <r>
      <rPr>
        <sz val="10"/>
        <color rgb="FFFF0000"/>
        <rFont val="ＭＳ Ｐゴシック"/>
        <family val="3"/>
        <charset val="128"/>
      </rPr>
      <t>「511脱炭素化計画」の「1．脱炭素化計画」の主要なシステム系統・目標年度・対基準年度CO2削減量</t>
    </r>
    <r>
      <rPr>
        <sz val="10"/>
        <rFont val="ＭＳ Ｐゴシック"/>
        <family val="3"/>
        <charset val="128"/>
      </rPr>
      <t>に記載の値を記入すること（変更不可）</t>
    </r>
    <rPh sb="0" eb="2">
      <t>ハイシュツ</t>
    </rPh>
    <rPh sb="23" eb="24">
      <t>ダツ</t>
    </rPh>
    <rPh sb="24" eb="26">
      <t>タンソ</t>
    </rPh>
    <rPh sb="26" eb="27">
      <t>カ</t>
    </rPh>
    <rPh sb="27" eb="29">
      <t>ケイカク</t>
    </rPh>
    <rPh sb="31" eb="33">
      <t>シュヨウ</t>
    </rPh>
    <rPh sb="38" eb="40">
      <t>ケイトウ</t>
    </rPh>
    <rPh sb="41" eb="43">
      <t>モクヒョウ</t>
    </rPh>
    <rPh sb="43" eb="45">
      <t>ネンド</t>
    </rPh>
    <rPh sb="46" eb="47">
      <t>タイ</t>
    </rPh>
    <rPh sb="47" eb="49">
      <t>キジュン</t>
    </rPh>
    <rPh sb="49" eb="51">
      <t>ネンド</t>
    </rPh>
    <rPh sb="54" eb="56">
      <t>サクゲン</t>
    </rPh>
    <rPh sb="56" eb="57">
      <t>リョウ</t>
    </rPh>
    <rPh sb="63" eb="65">
      <t>キニュウ</t>
    </rPh>
    <phoneticPr fontId="2"/>
  </si>
  <si>
    <t>令和元</t>
    <rPh sb="0" eb="2">
      <t>レイワ</t>
    </rPh>
    <rPh sb="2" eb="3">
      <t>モト</t>
    </rPh>
    <phoneticPr fontId="2"/>
  </si>
  <si>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</si>
  <si>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</si>
  <si>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</si>
  <si>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</si>
  <si>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</si>
  <si>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</si>
  <si>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</si>
  <si>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</si>
  <si>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</si>
  <si>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</si>
  <si>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</si>
  <si>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</si>
  <si>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隣接する冷温商事に電気を供給している。</t>
    <phoneticPr fontId="2"/>
  </si>
  <si>
    <t>隣接する冷温商事に熱を供給している。</t>
    <phoneticPr fontId="2"/>
  </si>
  <si>
    <t>B</t>
  </si>
  <si>
    <t>田中　太郎</t>
    <phoneticPr fontId="2"/>
  </si>
  <si>
    <t>総務部　部長</t>
    <phoneticPr fontId="2"/>
  </si>
  <si>
    <t>佐藤　花子</t>
    <phoneticPr fontId="2"/>
  </si>
  <si>
    <t>総務部</t>
    <phoneticPr fontId="2"/>
  </si>
  <si>
    <t>○○○○-□□-△△△△</t>
    <phoneticPr fontId="2"/>
  </si>
  <si>
    <t>sato-hanako@○○.co.jp</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</si>
  <si>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</si>
  <si>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</si>
  <si>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</si>
  <si>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</si>
  <si>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</si>
  <si>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</si>
  <si>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</si>
  <si>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</si>
  <si>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</si>
  <si>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</si>
  <si>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</si>
  <si>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</si>
  <si>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</si>
  <si>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</si>
  <si>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</si>
  <si>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</si>
  <si>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</si>
  <si>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</si>
  <si>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</si>
  <si>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</si>
  <si>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</si>
  <si>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</si>
  <si>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</si>
  <si>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</si>
  <si>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</si>
  <si>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</si>
  <si>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</si>
  <si>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活動量は所内消費電力、所内消費熱分（按分方法は8.備考参照）</t>
    <phoneticPr fontId="2"/>
  </si>
  <si>
    <t>A重油</t>
    <phoneticPr fontId="2"/>
  </si>
  <si>
    <t>t</t>
    <phoneticPr fontId="2"/>
  </si>
  <si>
    <t>ガスボイラ―4台を平成30年4月に導入した。</t>
    <rPh sb="7" eb="8">
      <t>ダイ</t>
    </rPh>
    <phoneticPr fontId="2"/>
  </si>
  <si>
    <t>在庫変動の影響は軽微のため、パターンＡ-1で把握した。</t>
    <phoneticPr fontId="2"/>
  </si>
  <si>
    <t>ガラス溶融炉</t>
    <rPh sb="5" eb="6">
      <t>ロ</t>
    </rPh>
    <phoneticPr fontId="3"/>
  </si>
  <si>
    <t>計測時体積を標準状態体積へ換算した。（供給会社に確認し、ゲージ圧は0.981kPaとした。温度は、平成29年度は17.1℃、平成30年度は16.6℃、平成31年度は16.4℃を用いた。)</t>
    <phoneticPr fontId="2"/>
  </si>
  <si>
    <t>重油タンク在庫量</t>
    <rPh sb="0" eb="2">
      <t>ジュウユ</t>
    </rPh>
    <rPh sb="5" eb="7">
      <t>ザイコ</t>
    </rPh>
    <rPh sb="7" eb="8">
      <t>リョウ</t>
    </rPh>
    <phoneticPr fontId="2"/>
  </si>
  <si>
    <t>購買伝票</t>
    <rPh sb="0" eb="2">
      <t>コウバイ</t>
    </rPh>
    <rPh sb="2" eb="4">
      <t>デンピョウ</t>
    </rPh>
    <phoneticPr fontId="2"/>
  </si>
  <si>
    <t>工場・事業場の名称</t>
    <rPh sb="7" eb="9">
      <t>メイショウ</t>
    </rPh>
    <phoneticPr fontId="4"/>
  </si>
  <si>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</si>
  <si>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</si>
  <si>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</si>
  <si>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</si>
  <si>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</si>
  <si>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</si>
  <si>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8"/>
  </si>
  <si>
    <t>CO2排出量（工場・事業場全体）【総括】</t>
    <rPh sb="13" eb="15">
      <t>ゼンタイ</t>
    </rPh>
    <rPh sb="17" eb="19">
      <t>ソウカツ</t>
    </rPh>
    <phoneticPr fontId="2"/>
  </si>
  <si>
    <t>工場・事業場種別</t>
    <rPh sb="6" eb="8">
      <t>シュベツ</t>
    </rPh>
    <phoneticPr fontId="4"/>
  </si>
  <si>
    <t>ガラス生産量</t>
    <rPh sb="3" eb="5">
      <t>セイサン</t>
    </rPh>
    <rPh sb="5" eb="6">
      <t>リョウ</t>
    </rPh>
    <phoneticPr fontId="2"/>
  </si>
  <si>
    <t>H30年度の対象事業所外に供給した電力・熱の発生に係わる排出について、事業場内からのCO2排出に係る燃料使用量はモニタリング報告ガイドライン第II部1.4.1を参考に以下のように算定した。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小数点以下の値を切り捨て、
=190（kl）</t>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</si>
  <si>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</si>
  <si>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r>
      <t>排出削減目標量は</t>
    </r>
    <r>
      <rPr>
        <sz val="10"/>
        <color rgb="FFFF0000"/>
        <rFont val="ＭＳ Ｐゴシック"/>
        <family val="3"/>
        <charset val="128"/>
      </rPr>
      <t>「511脱炭素化計画」の「1．脱炭素化計画」の工場・事業場全体・目標年度・対基準年度CO2削減量</t>
    </r>
    <r>
      <rPr>
        <sz val="10"/>
        <rFont val="ＭＳ Ｐゴシック"/>
        <family val="3"/>
        <charset val="128"/>
      </rPr>
      <t>に記載の値を記入すること（変更不可）</t>
    </r>
    <rPh sb="0" eb="2">
      <t>ハイシュツ</t>
    </rPh>
    <rPh sb="23" eb="24">
      <t>ダツ</t>
    </rPh>
    <rPh sb="24" eb="26">
      <t>タンソ</t>
    </rPh>
    <rPh sb="26" eb="27">
      <t>カ</t>
    </rPh>
    <rPh sb="27" eb="29">
      <t>ケイカク</t>
    </rPh>
    <rPh sb="37" eb="39">
      <t>ゼンタイ</t>
    </rPh>
    <rPh sb="40" eb="42">
      <t>モクヒョウ</t>
    </rPh>
    <rPh sb="42" eb="44">
      <t>ネンド</t>
    </rPh>
    <rPh sb="45" eb="46">
      <t>タイ</t>
    </rPh>
    <rPh sb="46" eb="48">
      <t>キジュン</t>
    </rPh>
    <rPh sb="48" eb="50">
      <t>ネンド</t>
    </rPh>
    <rPh sb="53" eb="55">
      <t>サクゲン</t>
    </rPh>
    <rPh sb="55" eb="56">
      <t>リョウ</t>
    </rPh>
    <rPh sb="62" eb="64">
      <t>キニュウ</t>
    </rPh>
    <phoneticPr fontId="2"/>
  </si>
  <si>
    <t>脱炭素化指標(a)/(b)</t>
    <rPh sb="0" eb="1">
      <t>ダツ</t>
    </rPh>
    <rPh sb="1" eb="3">
      <t>タンソ</t>
    </rPh>
    <rPh sb="3" eb="4">
      <t>カ</t>
    </rPh>
    <rPh sb="4" eb="6">
      <t>シヒョウ</t>
    </rPh>
    <phoneticPr fontId="2"/>
  </si>
  <si>
    <t>ボイラ―（4台）</t>
    <rPh sb="6" eb="7">
      <t>ダイ</t>
    </rPh>
    <phoneticPr fontId="2"/>
  </si>
  <si>
    <t>在庫変動の影響は軽微のため、パターンＡ-1で把握した。</t>
    <phoneticPr fontId="2"/>
  </si>
  <si>
    <t>4～8</t>
    <phoneticPr fontId="2"/>
  </si>
  <si>
    <t>購買伝票より算定</t>
    <rPh sb="0" eb="2">
      <t>コウバイ</t>
    </rPh>
    <rPh sb="2" eb="4">
      <t>デンピョウ</t>
    </rPh>
    <rPh sb="6" eb="8">
      <t>サンテイ</t>
    </rPh>
    <phoneticPr fontId="2"/>
  </si>
  <si>
    <t>稼働時間、カタログ掲載値の消費電力、機器効率により算定</t>
    <rPh sb="0" eb="2">
      <t>カドウ</t>
    </rPh>
    <rPh sb="2" eb="4">
      <t>ジカン</t>
    </rPh>
    <rPh sb="9" eb="11">
      <t>ケイサイ</t>
    </rPh>
    <rPh sb="11" eb="12">
      <t>チ</t>
    </rPh>
    <rPh sb="13" eb="15">
      <t>ショウヒ</t>
    </rPh>
    <rPh sb="15" eb="17">
      <t>デンリョク</t>
    </rPh>
    <rPh sb="18" eb="20">
      <t>キキ</t>
    </rPh>
    <rPh sb="20" eb="22">
      <t>コウリツ</t>
    </rPh>
    <rPh sb="25" eb="27">
      <t>サンテイ</t>
    </rPh>
    <phoneticPr fontId="2"/>
  </si>
  <si>
    <t>SHIFT事業 第1期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</si>
  <si>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</si>
  <si>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</si>
  <si>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</si>
  <si>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→所内消費分の活動量を計算し、活動量欄に記載してください。計算根拠は「8. 備考」に記載してください。（記入例及びモニタリング報告ガイドライン第II部1.4.1を参照）</t>
    <rPh sb="52" eb="54">
      <t>キニュウ</t>
    </rPh>
    <rPh sb="54" eb="55">
      <t>レイ</t>
    </rPh>
    <rPh sb="55" eb="56">
      <t>オヨ</t>
    </rPh>
    <rPh sb="81" eb="83">
      <t>サンショウ</t>
    </rPh>
    <phoneticPr fontId="2"/>
  </si>
  <si>
    <t>年間CO2排出量（主要なシステム系統）</t>
    <rPh sb="0" eb="2">
      <t>ネンカン</t>
    </rPh>
    <rPh sb="9" eb="11">
      <t>シュヨウ</t>
    </rPh>
    <rPh sb="16" eb="18">
      <t>ケイトウ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</si>
</sst>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76" formatCode="#,##0_ ;[Red]\-#,##0\ "/>
    <numFmt numFmtId="177" formatCode="#,##0.0;[Red]\-#,##0.0"/>
    <numFmt numFmtId="178" formatCode="#,##0.00000"/>
    <numFmt numFmtId="179" formatCode="#,##0.000;[Red]\-#,##0.000"/>
    <numFmt numFmtId="180" formatCode="#,##0_);[Red]\(#,##0\)"/>
    <numFmt numFmtId="181" formatCode="#,##0_ "/>
    <numFmt numFmtId="182" formatCode="0.0_);[Red]\(0.0\)"/>
    <numFmt numFmtId="183" formatCode="#,##0.0_ "/>
    <numFmt numFmtId="184" formatCode="#,##0.0_ ;[Red]\-#,##0.0\ "/>
    <numFmt numFmtId="185" formatCode="0.0_ ;[Red]\-0.0\ "/>
    <numFmt numFmtId="186" formatCode="#,##0;&quot;△ &quot;#,##0"/>
    <numFmt numFmtId="187" formatCode="0_ ;[Red]\-0\ "/>
    <numFmt numFmtId="188" formatCode="0.0000_ ;[Red]\-0.0000\ "/>
    <numFmt numFmtId="189" formatCode="0.0000_ "/>
    <numFmt numFmtId="190" formatCode="#,##0.0000_ ;[Red]\-#,##0.0000\ "/>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theme="10"/>
      <name val="游ゴシック"/>
      <family val="2"/>
      <charset val="128"/>
      <scheme val="minor"/>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u/>
      <sz val="9"/>
      <color theme="10"/>
      <name val="ＭＳ Ｐゴシック"/>
      <family val="3"/>
      <charset val="128"/>
    </font>
    <font>
      <sz val="9"/>
      <color rgb="FFFF0000"/>
      <name val="ＭＳ Ｐゴシック"/>
      <family val="3"/>
      <charset val="128"/>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s>
  <borders count="1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theme="1"/>
      </left>
      <right/>
      <top/>
      <bottom style="medium">
        <color indexed="64"/>
      </bottom>
      <diagonal/>
    </border>
    <border>
      <left style="thin">
        <color theme="1"/>
      </left>
      <right/>
      <top/>
      <bottom/>
      <diagonal/>
    </border>
    <border>
      <left style="hair">
        <color indexed="64"/>
      </left>
      <right style="thin">
        <color indexed="64"/>
      </right>
      <top style="medium">
        <color indexed="64"/>
      </top>
      <bottom/>
      <diagonal/>
    </border>
    <border>
      <left style="thin">
        <color theme="1"/>
      </left>
      <right/>
      <top style="thin">
        <color indexed="64"/>
      </top>
      <bottom style="thin">
        <color indexed="64"/>
      </bottom>
      <diagonal/>
    </border>
    <border>
      <left style="hair">
        <color indexed="64"/>
      </left>
      <right style="thin">
        <color indexed="64"/>
      </right>
      <top/>
      <bottom/>
      <diagonal/>
    </border>
    <border>
      <left style="thin">
        <color theme="1"/>
      </left>
      <right/>
      <top style="medium">
        <color indexed="64"/>
      </top>
      <bottom style="thin">
        <color indexed="64"/>
      </bottom>
      <diagonal/>
    </border>
    <border>
      <left style="thin">
        <color theme="1"/>
      </left>
      <right/>
      <top style="medium">
        <color theme="1"/>
      </top>
      <bottom/>
      <diagonal/>
    </border>
    <border>
      <left/>
      <right style="thin">
        <color indexed="64"/>
      </right>
      <top style="medium">
        <color theme="1"/>
      </top>
      <bottom/>
      <diagonal/>
    </border>
    <border>
      <left style="thin">
        <color theme="1"/>
      </left>
      <right/>
      <top/>
      <bottom style="medium">
        <color theme="1"/>
      </bottom>
      <diagonal/>
    </border>
    <border>
      <left style="hair">
        <color indexed="64"/>
      </left>
      <right style="thin">
        <color indexed="64"/>
      </right>
      <top/>
      <bottom style="medium">
        <color theme="1"/>
      </bottom>
      <diagonal/>
    </border>
    <border>
      <left style="thin">
        <color indexed="64"/>
      </left>
      <right style="thin">
        <color indexed="64"/>
      </right>
      <top/>
      <bottom/>
      <diagonal/>
    </border>
    <border>
      <left/>
      <right style="thin">
        <color indexed="64"/>
      </right>
      <top/>
      <bottom style="medium">
        <color theme="1"/>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s>
  <cellStyleXfs count="1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pplyBorder="0">
      <alignment vertical="center"/>
    </xf>
    <xf numFmtId="0" fontId="9" fillId="0" borderId="0">
      <alignment vertical="center"/>
    </xf>
    <xf numFmtId="38" fontId="9" fillId="0" borderId="0" applyFont="0" applyFill="0" applyBorder="0" applyAlignment="0" applyProtection="0">
      <alignment vertical="center"/>
    </xf>
    <xf numFmtId="0" fontId="13" fillId="0" borderId="0">
      <alignment vertical="center"/>
    </xf>
    <xf numFmtId="0" fontId="9"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cellStyleXfs>
  <cellXfs count="1048">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0" fontId="10" fillId="0" borderId="0" xfId="5" applyFont="1">
      <alignment vertical="center"/>
    </xf>
    <xf numFmtId="0" fontId="11" fillId="0" borderId="0" xfId="5" applyFont="1">
      <alignment vertical="center"/>
    </xf>
    <xf numFmtId="0" fontId="3" fillId="0" borderId="0" xfId="5" applyFont="1" applyFill="1" applyBorder="1">
      <alignment vertical="center"/>
    </xf>
    <xf numFmtId="0" fontId="3" fillId="0" borderId="0" xfId="3" applyFont="1" applyFill="1" applyAlignment="1">
      <alignment horizontal="left" vertical="center"/>
    </xf>
    <xf numFmtId="0" fontId="3" fillId="0" borderId="0" xfId="3" applyFont="1" applyFill="1" applyBorder="1" applyAlignment="1">
      <alignment horizontal="justify" vertical="center" wrapText="1"/>
    </xf>
    <xf numFmtId="0" fontId="3" fillId="0" borderId="0" xfId="3" applyFont="1" applyFill="1" applyBorder="1">
      <alignment vertical="center"/>
    </xf>
    <xf numFmtId="0" fontId="15" fillId="0" borderId="0" xfId="0" applyFont="1">
      <alignment vertical="center"/>
    </xf>
    <xf numFmtId="0" fontId="10" fillId="0" borderId="0" xfId="0" applyFont="1" applyAlignment="1">
      <alignment horizontal="center" vertical="center"/>
    </xf>
    <xf numFmtId="0" fontId="17" fillId="0" borderId="0" xfId="0" applyFont="1">
      <alignment vertical="center"/>
    </xf>
    <xf numFmtId="0" fontId="3" fillId="0" borderId="0" xfId="10">
      <alignment vertical="center"/>
    </xf>
    <xf numFmtId="0" fontId="3" fillId="9" borderId="0" xfId="10" applyFill="1">
      <alignment vertical="center"/>
    </xf>
    <xf numFmtId="0" fontId="3" fillId="10" borderId="0" xfId="10" applyFill="1">
      <alignment vertical="center"/>
    </xf>
    <xf numFmtId="0" fontId="9" fillId="0" borderId="0" xfId="10" applyFont="1">
      <alignment vertical="center"/>
    </xf>
    <xf numFmtId="0" fontId="18" fillId="0" borderId="0" xfId="10" applyFont="1">
      <alignment vertical="center"/>
    </xf>
    <xf numFmtId="0" fontId="16" fillId="0" borderId="0" xfId="10" applyFont="1">
      <alignment vertical="center"/>
    </xf>
    <xf numFmtId="176" fontId="5" fillId="5" borderId="0" xfId="1" applyNumberFormat="1" applyFont="1" applyFill="1" applyBorder="1" applyAlignment="1">
      <alignment horizontal="center" vertical="center"/>
    </xf>
    <xf numFmtId="0" fontId="9" fillId="0" borderId="0" xfId="9">
      <alignment vertical="center"/>
    </xf>
    <xf numFmtId="0" fontId="9" fillId="11" borderId="60" xfId="9" applyFill="1" applyBorder="1">
      <alignment vertical="center"/>
    </xf>
    <xf numFmtId="38" fontId="9" fillId="11" borderId="60" xfId="9" applyNumberFormat="1" applyFill="1" applyBorder="1">
      <alignment vertical="center"/>
    </xf>
    <xf numFmtId="0" fontId="9" fillId="8" borderId="78" xfId="9" applyFill="1" applyBorder="1">
      <alignment vertical="center"/>
    </xf>
    <xf numFmtId="0" fontId="9" fillId="8" borderId="83" xfId="9" applyFill="1" applyBorder="1">
      <alignment vertical="center"/>
    </xf>
    <xf numFmtId="0" fontId="9" fillId="8" borderId="87" xfId="9" applyFill="1" applyBorder="1">
      <alignment vertical="center"/>
    </xf>
    <xf numFmtId="0" fontId="3" fillId="0" borderId="0" xfId="0" applyFont="1">
      <alignment vertical="center"/>
    </xf>
    <xf numFmtId="0" fontId="10"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Fill="1" applyBorder="1">
      <alignment vertical="center"/>
    </xf>
    <xf numFmtId="0" fontId="10" fillId="0" borderId="0" xfId="0" applyFont="1" applyFill="1" applyBorder="1" applyAlignment="1">
      <alignment vertical="center"/>
    </xf>
    <xf numFmtId="0" fontId="10"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21" fillId="0" borderId="0" xfId="0" applyFont="1">
      <alignment vertical="center"/>
    </xf>
    <xf numFmtId="0" fontId="10" fillId="0" borderId="20" xfId="0" applyFont="1" applyBorder="1">
      <alignment vertical="center"/>
    </xf>
    <xf numFmtId="0" fontId="10" fillId="0" borderId="41" xfId="0" applyFont="1" applyBorder="1">
      <alignment vertical="center"/>
    </xf>
    <xf numFmtId="0" fontId="17" fillId="0" borderId="0" xfId="0" applyFont="1" applyBorder="1">
      <alignment vertical="center"/>
    </xf>
    <xf numFmtId="0" fontId="10" fillId="0" borderId="31" xfId="0" applyFont="1" applyBorder="1">
      <alignment vertical="center"/>
    </xf>
    <xf numFmtId="0" fontId="17" fillId="0" borderId="11" xfId="0" applyFont="1" applyBorder="1">
      <alignment vertical="center"/>
    </xf>
    <xf numFmtId="0" fontId="10" fillId="0" borderId="11" xfId="0" applyFont="1" applyBorder="1">
      <alignment vertical="center"/>
    </xf>
    <xf numFmtId="0" fontId="23" fillId="0" borderId="0" xfId="0" applyFont="1">
      <alignment vertical="center"/>
    </xf>
    <xf numFmtId="0" fontId="24" fillId="0" borderId="0" xfId="0" applyFont="1">
      <alignment vertical="center"/>
    </xf>
    <xf numFmtId="49" fontId="23" fillId="0" borderId="0" xfId="0" applyNumberFormat="1" applyFont="1" applyBorder="1">
      <alignment vertical="center"/>
    </xf>
    <xf numFmtId="0" fontId="23" fillId="0" borderId="0" xfId="0" applyFont="1" applyBorder="1">
      <alignment vertical="center"/>
    </xf>
    <xf numFmtId="0" fontId="23" fillId="0" borderId="35" xfId="0" applyFont="1" applyBorder="1">
      <alignment vertical="center"/>
    </xf>
    <xf numFmtId="0" fontId="10" fillId="2" borderId="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2" borderId="0" xfId="0" applyFont="1" applyFill="1" applyBorder="1" applyAlignment="1" applyProtection="1">
      <alignment vertical="top"/>
      <protection locked="0"/>
    </xf>
    <xf numFmtId="0" fontId="10" fillId="2" borderId="12" xfId="0" applyFont="1" applyFill="1" applyBorder="1" applyAlignment="1" applyProtection="1">
      <alignment vertical="top"/>
      <protection locked="0"/>
    </xf>
    <xf numFmtId="0" fontId="10" fillId="2" borderId="19" xfId="0" applyFont="1" applyFill="1" applyBorder="1" applyAlignment="1" applyProtection="1">
      <alignment vertical="top"/>
      <protection locked="0"/>
    </xf>
    <xf numFmtId="0" fontId="10" fillId="2" borderId="24" xfId="0" applyFont="1" applyFill="1" applyBorder="1" applyAlignment="1" applyProtection="1">
      <alignment vertical="top"/>
      <protection locked="0"/>
    </xf>
    <xf numFmtId="0" fontId="10" fillId="2" borderId="13" xfId="0" applyFont="1" applyFill="1" applyBorder="1" applyAlignment="1" applyProtection="1">
      <alignment vertical="top"/>
      <protection locked="0"/>
    </xf>
    <xf numFmtId="0" fontId="10" fillId="2" borderId="23" xfId="0" applyFont="1" applyFill="1" applyBorder="1" applyAlignment="1" applyProtection="1">
      <alignment vertical="top"/>
      <protection locked="0"/>
    </xf>
    <xf numFmtId="0" fontId="3" fillId="0" borderId="0" xfId="3" applyFont="1" applyFill="1">
      <alignment vertical="center"/>
    </xf>
    <xf numFmtId="0" fontId="10" fillId="0" borderId="0" xfId="0" applyFont="1" applyFill="1">
      <alignment vertical="center"/>
    </xf>
    <xf numFmtId="0" fontId="3" fillId="6" borderId="9" xfId="4" applyFont="1" applyFill="1" applyBorder="1" applyAlignment="1" applyProtection="1">
      <alignment horizontal="center" vertical="center" wrapText="1"/>
      <protection locked="0"/>
    </xf>
    <xf numFmtId="0" fontId="10" fillId="6" borderId="9" xfId="0"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wrapText="1"/>
      <protection locked="0"/>
    </xf>
    <xf numFmtId="0" fontId="17" fillId="6" borderId="26" xfId="0" applyFont="1" applyFill="1" applyBorder="1" applyAlignment="1" applyProtection="1">
      <alignment horizontal="center" vertical="center" wrapText="1"/>
      <protection locked="0"/>
    </xf>
    <xf numFmtId="0" fontId="3" fillId="6" borderId="26" xfId="4" applyFont="1" applyFill="1" applyBorder="1" applyAlignment="1" applyProtection="1">
      <alignment horizontal="center" vertical="center" wrapText="1"/>
      <protection locked="0"/>
    </xf>
    <xf numFmtId="0" fontId="10" fillId="6" borderId="26"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6" borderId="30" xfId="0" applyFont="1" applyFill="1" applyBorder="1" applyAlignment="1" applyProtection="1">
      <alignment horizontal="center" vertical="center" wrapText="1"/>
      <protection locked="0"/>
    </xf>
    <xf numFmtId="0" fontId="3" fillId="6" borderId="40" xfId="4" applyFont="1" applyFill="1" applyBorder="1" applyAlignment="1" applyProtection="1">
      <alignment horizontal="center" vertical="center" wrapText="1"/>
      <protection locked="0"/>
    </xf>
    <xf numFmtId="0" fontId="10" fillId="6" borderId="40" xfId="0" applyFont="1" applyFill="1" applyBorder="1" applyAlignment="1" applyProtection="1">
      <alignment horizontal="center" vertical="center"/>
      <protection locked="0"/>
    </xf>
    <xf numFmtId="0" fontId="10" fillId="0" borderId="43" xfId="0" applyFont="1" applyBorder="1">
      <alignment vertical="center"/>
    </xf>
    <xf numFmtId="0" fontId="10" fillId="0" borderId="44" xfId="0" applyFont="1" applyBorder="1">
      <alignment vertical="center"/>
    </xf>
    <xf numFmtId="0" fontId="10" fillId="0" borderId="6" xfId="0" applyFont="1" applyBorder="1">
      <alignment vertical="center"/>
    </xf>
    <xf numFmtId="0" fontId="10" fillId="0" borderId="45" xfId="0" applyFont="1" applyBorder="1">
      <alignment vertical="center"/>
    </xf>
    <xf numFmtId="0" fontId="10" fillId="0" borderId="46" xfId="0" applyFont="1" applyBorder="1">
      <alignment vertical="center"/>
    </xf>
    <xf numFmtId="0" fontId="10" fillId="0" borderId="47" xfId="0" applyFont="1" applyBorder="1">
      <alignment vertical="center"/>
    </xf>
    <xf numFmtId="0" fontId="10" fillId="0" borderId="48" xfId="0" applyFont="1" applyBorder="1">
      <alignment vertical="center"/>
    </xf>
    <xf numFmtId="49" fontId="23" fillId="0" borderId="0" xfId="0" applyNumberFormat="1" applyFont="1" applyFill="1">
      <alignment vertical="center"/>
    </xf>
    <xf numFmtId="0" fontId="24" fillId="0" borderId="0" xfId="3" applyFont="1" applyFill="1">
      <alignment vertical="center"/>
    </xf>
    <xf numFmtId="0" fontId="10" fillId="2" borderId="37" xfId="0" applyFont="1" applyFill="1" applyBorder="1" applyAlignment="1" applyProtection="1">
      <alignment horizontal="left" vertical="top" wrapText="1"/>
      <protection locked="0"/>
    </xf>
    <xf numFmtId="0" fontId="10" fillId="2" borderId="90" xfId="0" applyFont="1" applyFill="1" applyBorder="1" applyAlignment="1" applyProtection="1">
      <alignment horizontal="left" vertical="top" wrapText="1"/>
      <protection locked="0"/>
    </xf>
    <xf numFmtId="0" fontId="10" fillId="2" borderId="26" xfId="0" applyFont="1" applyFill="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3" fillId="0" borderId="0" xfId="5" applyFont="1" applyBorder="1">
      <alignment vertical="center"/>
    </xf>
    <xf numFmtId="0" fontId="3" fillId="7" borderId="0" xfId="3" applyFont="1" applyFill="1" applyAlignment="1">
      <alignment horizontal="left" vertical="center"/>
    </xf>
    <xf numFmtId="0" fontId="3" fillId="7" borderId="0" xfId="3" applyFont="1" applyFill="1" applyBorder="1" applyAlignment="1">
      <alignment horizontal="justify" vertical="center" wrapText="1"/>
    </xf>
    <xf numFmtId="0" fontId="17" fillId="6" borderId="26" xfId="0" applyFont="1" applyFill="1" applyBorder="1" applyAlignment="1" applyProtection="1">
      <alignment horizontal="left" vertical="center" wrapText="1"/>
      <protection locked="0"/>
    </xf>
    <xf numFmtId="0" fontId="17" fillId="2" borderId="26" xfId="0" applyFont="1" applyFill="1" applyBorder="1" applyAlignment="1" applyProtection="1">
      <alignment horizontal="center" vertical="center" wrapText="1"/>
      <protection locked="0"/>
    </xf>
    <xf numFmtId="0" fontId="17" fillId="2" borderId="31" xfId="0" applyFont="1" applyFill="1" applyBorder="1" applyAlignment="1" applyProtection="1">
      <alignment horizontal="center" vertical="center" wrapText="1"/>
      <protection locked="0"/>
    </xf>
    <xf numFmtId="0" fontId="17" fillId="6" borderId="5"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protection locked="0"/>
    </xf>
    <xf numFmtId="0" fontId="17" fillId="6" borderId="17" xfId="0" applyFont="1" applyFill="1" applyBorder="1" applyAlignment="1" applyProtection="1">
      <alignment horizontal="left" vertical="center" wrapText="1"/>
      <protection locked="0"/>
    </xf>
    <xf numFmtId="0" fontId="17" fillId="6" borderId="17" xfId="0" applyFont="1" applyFill="1" applyBorder="1" applyAlignment="1" applyProtection="1">
      <alignment horizontal="center" vertical="center" wrapText="1"/>
      <protection locked="0"/>
    </xf>
    <xf numFmtId="0" fontId="17" fillId="2" borderId="17" xfId="0" applyFont="1" applyFill="1" applyBorder="1" applyAlignment="1" applyProtection="1">
      <alignment horizontal="center" vertical="center" wrapText="1"/>
      <protection locked="0"/>
    </xf>
    <xf numFmtId="0" fontId="17" fillId="2" borderId="30"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protection locked="0"/>
    </xf>
    <xf numFmtId="0" fontId="8" fillId="0" borderId="0" xfId="4" applyFont="1" applyFill="1" applyBorder="1" applyAlignment="1">
      <alignment vertical="top" wrapText="1"/>
    </xf>
    <xf numFmtId="0" fontId="21" fillId="7" borderId="0" xfId="3" applyFont="1" applyFill="1" applyBorder="1" applyAlignment="1">
      <alignment horizontal="left" vertical="center"/>
    </xf>
    <xf numFmtId="0" fontId="3" fillId="7" borderId="0" xfId="3" applyFont="1" applyFill="1" applyBorder="1">
      <alignment vertical="center"/>
    </xf>
    <xf numFmtId="0" fontId="17" fillId="0" borderId="0" xfId="0" applyFont="1" applyFill="1" applyBorder="1">
      <alignment vertical="center"/>
    </xf>
    <xf numFmtId="0" fontId="17" fillId="5" borderId="57" xfId="0" applyFont="1" applyFill="1" applyBorder="1" applyAlignment="1">
      <alignment horizontal="center" vertical="center"/>
    </xf>
    <xf numFmtId="0" fontId="17" fillId="5" borderId="63" xfId="0" applyFont="1" applyFill="1" applyBorder="1" applyAlignment="1">
      <alignment horizontal="center" vertical="center"/>
    </xf>
    <xf numFmtId="0" fontId="8" fillId="5" borderId="65" xfId="3" applyFont="1" applyFill="1" applyBorder="1" applyAlignment="1">
      <alignment horizontal="center" vertical="center" wrapText="1"/>
    </xf>
    <xf numFmtId="0" fontId="17" fillId="5" borderId="25" xfId="0" applyFont="1" applyFill="1" applyBorder="1" applyAlignment="1">
      <alignment horizontal="center" vertical="center"/>
    </xf>
    <xf numFmtId="0" fontId="21" fillId="0" borderId="0" xfId="5" applyFont="1">
      <alignment vertical="center"/>
    </xf>
    <xf numFmtId="0" fontId="17" fillId="5" borderId="58" xfId="0" applyFont="1" applyFill="1" applyBorder="1" applyAlignment="1">
      <alignment horizontal="center" vertical="center"/>
    </xf>
    <xf numFmtId="0" fontId="8" fillId="5" borderId="67" xfId="3" applyFont="1" applyFill="1" applyBorder="1" applyAlignment="1">
      <alignment horizontal="center" vertical="center" wrapText="1"/>
    </xf>
    <xf numFmtId="38" fontId="17" fillId="2" borderId="5" xfId="5" applyNumberFormat="1" applyFont="1" applyFill="1" applyBorder="1" applyAlignment="1" applyProtection="1">
      <alignment horizontal="right" vertical="center" wrapText="1"/>
      <protection locked="0"/>
    </xf>
    <xf numFmtId="0" fontId="17" fillId="5" borderId="14" xfId="0" applyFont="1" applyFill="1" applyBorder="1" applyAlignment="1">
      <alignment horizontal="center" vertical="center"/>
    </xf>
    <xf numFmtId="0" fontId="10" fillId="3" borderId="7" xfId="0" applyFont="1" applyFill="1" applyBorder="1" applyAlignment="1">
      <alignment horizontal="center" vertical="center" wrapText="1"/>
    </xf>
    <xf numFmtId="0" fontId="17" fillId="0" borderId="0" xfId="0" applyFont="1" applyFill="1">
      <alignment vertical="center"/>
    </xf>
    <xf numFmtId="0" fontId="21" fillId="0" borderId="0" xfId="3" applyFont="1" applyFill="1" applyBorder="1" applyAlignment="1">
      <alignment horizontal="left" vertical="center"/>
    </xf>
    <xf numFmtId="0" fontId="10" fillId="0" borderId="3" xfId="0" applyFont="1" applyFill="1" applyBorder="1">
      <alignment vertical="center"/>
    </xf>
    <xf numFmtId="0" fontId="10" fillId="0" borderId="6" xfId="0" applyFont="1" applyFill="1" applyBorder="1">
      <alignment vertical="center"/>
    </xf>
    <xf numFmtId="0" fontId="10" fillId="0" borderId="4" xfId="0" applyFont="1" applyFill="1" applyBorder="1">
      <alignment vertical="center"/>
    </xf>
    <xf numFmtId="0" fontId="3" fillId="3" borderId="17" xfId="6" applyFont="1" applyFill="1" applyBorder="1" applyAlignment="1">
      <alignment horizontal="center" vertical="center"/>
    </xf>
    <xf numFmtId="38" fontId="10" fillId="2" borderId="26" xfId="5" applyNumberFormat="1" applyFont="1" applyFill="1" applyBorder="1" applyAlignment="1" applyProtection="1">
      <alignment vertical="center" wrapText="1"/>
      <protection locked="0"/>
    </xf>
    <xf numFmtId="38" fontId="10" fillId="2" borderId="5" xfId="5" applyNumberFormat="1" applyFont="1" applyFill="1" applyBorder="1" applyAlignment="1" applyProtection="1">
      <alignment vertical="center" wrapText="1"/>
      <protection locked="0"/>
    </xf>
    <xf numFmtId="38" fontId="10" fillId="2" borderId="34" xfId="5" applyNumberFormat="1" applyFont="1" applyFill="1" applyBorder="1" applyAlignment="1" applyProtection="1">
      <alignment vertical="center" wrapText="1"/>
      <protection locked="0"/>
    </xf>
    <xf numFmtId="38" fontId="10" fillId="2" borderId="9" xfId="5" applyNumberFormat="1" applyFont="1" applyFill="1" applyBorder="1" applyAlignment="1" applyProtection="1">
      <alignment vertical="center" wrapText="1"/>
      <protection locked="0"/>
    </xf>
    <xf numFmtId="38" fontId="10" fillId="2" borderId="17" xfId="5" applyNumberFormat="1" applyFont="1" applyFill="1" applyBorder="1" applyAlignment="1" applyProtection="1">
      <alignment vertical="center" wrapText="1"/>
      <protection locked="0"/>
    </xf>
    <xf numFmtId="176" fontId="10" fillId="5" borderId="11" xfId="0" applyNumberFormat="1" applyFont="1" applyFill="1" applyBorder="1" applyAlignment="1">
      <alignment horizontal="right" vertical="center"/>
    </xf>
    <xf numFmtId="176" fontId="3" fillId="5" borderId="31" xfId="0" applyNumberFormat="1" applyFont="1" applyFill="1" applyBorder="1" applyAlignment="1">
      <alignment horizontal="right" vertical="center"/>
    </xf>
    <xf numFmtId="176" fontId="3" fillId="5" borderId="106" xfId="0" applyNumberFormat="1" applyFont="1" applyFill="1" applyBorder="1" applyAlignment="1">
      <alignment vertical="center"/>
    </xf>
    <xf numFmtId="179" fontId="3" fillId="0" borderId="107" xfId="0" applyNumberFormat="1" applyFont="1" applyFill="1" applyBorder="1" applyAlignment="1">
      <alignment vertical="center"/>
    </xf>
    <xf numFmtId="176" fontId="10" fillId="5" borderId="1" xfId="0" applyNumberFormat="1" applyFont="1" applyFill="1" applyBorder="1" applyAlignment="1">
      <alignment horizontal="right" vertical="center"/>
    </xf>
    <xf numFmtId="176" fontId="3" fillId="5" borderId="2" xfId="0" applyNumberFormat="1" applyFont="1" applyFill="1" applyBorder="1" applyAlignment="1">
      <alignment horizontal="right" vertical="center"/>
    </xf>
    <xf numFmtId="176" fontId="3" fillId="5" borderId="108" xfId="0" applyNumberFormat="1" applyFont="1" applyFill="1" applyBorder="1" applyAlignment="1">
      <alignment vertical="center"/>
    </xf>
    <xf numFmtId="179" fontId="3" fillId="0" borderId="58" xfId="0" applyNumberFormat="1" applyFont="1" applyFill="1" applyBorder="1" applyAlignment="1">
      <alignment vertical="center"/>
    </xf>
    <xf numFmtId="176" fontId="10" fillId="5" borderId="20" xfId="0" applyNumberFormat="1" applyFont="1" applyFill="1" applyBorder="1" applyAlignment="1">
      <alignment horizontal="right" vertical="center"/>
    </xf>
    <xf numFmtId="176" fontId="3" fillId="5" borderId="35" xfId="0" applyNumberFormat="1" applyFont="1" applyFill="1" applyBorder="1" applyAlignment="1">
      <alignment horizontal="right" vertical="center"/>
    </xf>
    <xf numFmtId="179" fontId="3" fillId="0" borderId="109" xfId="0" applyNumberFormat="1" applyFont="1" applyFill="1" applyBorder="1" applyAlignment="1">
      <alignment vertical="center"/>
    </xf>
    <xf numFmtId="176" fontId="10" fillId="5" borderId="52" xfId="0" applyNumberFormat="1" applyFont="1" applyFill="1" applyBorder="1" applyAlignment="1">
      <alignment horizontal="right" vertical="center"/>
    </xf>
    <xf numFmtId="176" fontId="3" fillId="5" borderId="10" xfId="0" applyNumberFormat="1" applyFont="1" applyFill="1" applyBorder="1" applyAlignment="1">
      <alignment horizontal="right" vertical="center"/>
    </xf>
    <xf numFmtId="176" fontId="3" fillId="5" borderId="110" xfId="0" applyNumberFormat="1" applyFont="1" applyFill="1" applyBorder="1" applyAlignment="1">
      <alignment vertical="center"/>
    </xf>
    <xf numFmtId="179" fontId="3" fillId="0" borderId="57" xfId="0" applyNumberFormat="1" applyFont="1" applyFill="1" applyBorder="1" applyAlignment="1">
      <alignment vertical="center"/>
    </xf>
    <xf numFmtId="176" fontId="10" fillId="5" borderId="54" xfId="0" applyNumberFormat="1" applyFont="1" applyFill="1" applyBorder="1" applyAlignment="1">
      <alignment horizontal="right" vertical="center"/>
    </xf>
    <xf numFmtId="176" fontId="3" fillId="5" borderId="30" xfId="0" applyNumberFormat="1" applyFont="1" applyFill="1" applyBorder="1" applyAlignment="1">
      <alignment horizontal="right" vertical="center"/>
    </xf>
    <xf numFmtId="176" fontId="3" fillId="5" borderId="113" xfId="0" applyNumberFormat="1" applyFont="1" applyFill="1" applyBorder="1" applyAlignment="1">
      <alignment vertical="center"/>
    </xf>
    <xf numFmtId="179" fontId="3" fillId="0" borderId="114" xfId="0" applyNumberFormat="1" applyFont="1" applyFill="1" applyBorder="1" applyAlignment="1">
      <alignment vertical="center"/>
    </xf>
    <xf numFmtId="0" fontId="8" fillId="0" borderId="0" xfId="0" applyFont="1" applyFill="1">
      <alignment vertical="center"/>
    </xf>
    <xf numFmtId="0" fontId="21" fillId="0" borderId="0" xfId="0" applyFont="1" applyFill="1">
      <alignment vertical="center"/>
    </xf>
    <xf numFmtId="0" fontId="3" fillId="0" borderId="57" xfId="0" applyFont="1" applyBorder="1" applyAlignment="1">
      <alignment vertical="center"/>
    </xf>
    <xf numFmtId="0" fontId="21" fillId="0" borderId="91" xfId="0" applyFont="1" applyBorder="1">
      <alignment vertical="center"/>
    </xf>
    <xf numFmtId="0" fontId="3" fillId="0" borderId="0" xfId="0" applyFont="1" applyBorder="1" applyAlignment="1">
      <alignment horizontal="center" vertical="center"/>
    </xf>
    <xf numFmtId="0" fontId="3" fillId="0" borderId="102" xfId="0" applyFont="1" applyBorder="1" applyAlignment="1">
      <alignment vertical="center"/>
    </xf>
    <xf numFmtId="0" fontId="21" fillId="0" borderId="24" xfId="0" applyFont="1" applyBorder="1">
      <alignment vertical="center"/>
    </xf>
    <xf numFmtId="0" fontId="3" fillId="0" borderId="0" xfId="0" applyFont="1" applyFill="1">
      <alignment vertical="center"/>
    </xf>
    <xf numFmtId="0" fontId="23" fillId="5" borderId="60" xfId="0" applyFont="1" applyFill="1" applyBorder="1" applyAlignment="1">
      <alignment horizontal="center" vertical="center"/>
    </xf>
    <xf numFmtId="180" fontId="10" fillId="5" borderId="11" xfId="0" applyNumberFormat="1" applyFont="1" applyFill="1" applyBorder="1" applyAlignment="1">
      <alignment horizontal="right" vertical="center"/>
    </xf>
    <xf numFmtId="180" fontId="3" fillId="5" borderId="31" xfId="0" applyNumberFormat="1" applyFont="1" applyFill="1" applyBorder="1" applyAlignment="1">
      <alignment horizontal="right" vertical="center"/>
    </xf>
    <xf numFmtId="180" fontId="3" fillId="5" borderId="117" xfId="0" applyNumberFormat="1" applyFont="1" applyFill="1" applyBorder="1" applyAlignment="1">
      <alignment horizontal="right" vertical="center"/>
    </xf>
    <xf numFmtId="179" fontId="3" fillId="0" borderId="38" xfId="0" applyNumberFormat="1" applyFont="1" applyFill="1" applyBorder="1" applyAlignment="1">
      <alignment vertical="center"/>
    </xf>
    <xf numFmtId="180" fontId="10" fillId="5" borderId="1" xfId="0" applyNumberFormat="1" applyFont="1" applyFill="1" applyBorder="1" applyAlignment="1">
      <alignment horizontal="right" vertical="center"/>
    </xf>
    <xf numFmtId="180" fontId="3" fillId="5" borderId="2" xfId="0" applyNumberFormat="1" applyFont="1" applyFill="1" applyBorder="1" applyAlignment="1">
      <alignment horizontal="right" vertical="center"/>
    </xf>
    <xf numFmtId="180" fontId="3" fillId="5" borderId="118" xfId="0" applyNumberFormat="1" applyFont="1" applyFill="1" applyBorder="1" applyAlignment="1">
      <alignment horizontal="right" vertical="center"/>
    </xf>
    <xf numFmtId="179" fontId="3" fillId="0" borderId="99" xfId="0" applyNumberFormat="1" applyFont="1" applyFill="1" applyBorder="1" applyAlignment="1">
      <alignment vertical="center"/>
    </xf>
    <xf numFmtId="180" fontId="10" fillId="5" borderId="20" xfId="0" applyNumberFormat="1" applyFont="1" applyFill="1" applyBorder="1" applyAlignment="1">
      <alignment horizontal="right" vertical="center"/>
    </xf>
    <xf numFmtId="180" fontId="3" fillId="5" borderId="35" xfId="0" applyNumberFormat="1" applyFont="1" applyFill="1" applyBorder="1" applyAlignment="1">
      <alignment horizontal="right" vertical="center"/>
    </xf>
    <xf numFmtId="180" fontId="3" fillId="5" borderId="119" xfId="0" applyNumberFormat="1" applyFont="1" applyFill="1" applyBorder="1" applyAlignment="1">
      <alignment horizontal="right" vertical="center"/>
    </xf>
    <xf numFmtId="179" fontId="3" fillId="0" borderId="42" xfId="0" applyNumberFormat="1" applyFont="1" applyFill="1" applyBorder="1" applyAlignment="1">
      <alignment vertical="center"/>
    </xf>
    <xf numFmtId="180" fontId="10" fillId="5" borderId="52" xfId="0" applyNumberFormat="1" applyFont="1" applyFill="1" applyBorder="1" applyAlignment="1">
      <alignment horizontal="right" vertical="center"/>
    </xf>
    <xf numFmtId="180" fontId="3" fillId="5" borderId="10" xfId="0" applyNumberFormat="1" applyFont="1" applyFill="1" applyBorder="1" applyAlignment="1">
      <alignment horizontal="right" vertical="center"/>
    </xf>
    <xf numFmtId="180" fontId="3" fillId="5" borderId="120" xfId="0" applyNumberFormat="1" applyFont="1" applyFill="1" applyBorder="1" applyAlignment="1">
      <alignment horizontal="right" vertical="center"/>
    </xf>
    <xf numFmtId="179" fontId="3" fillId="0" borderId="53" xfId="0" applyNumberFormat="1" applyFont="1" applyFill="1" applyBorder="1" applyAlignment="1">
      <alignment vertical="center"/>
    </xf>
    <xf numFmtId="179" fontId="3" fillId="0" borderId="116" xfId="0" applyNumberFormat="1" applyFont="1" applyFill="1" applyBorder="1" applyAlignment="1">
      <alignment vertical="center"/>
    </xf>
    <xf numFmtId="0" fontId="10" fillId="0" borderId="91" xfId="0" applyFont="1" applyBorder="1">
      <alignment vertical="center"/>
    </xf>
    <xf numFmtId="0" fontId="10" fillId="0" borderId="24" xfId="0" applyFont="1" applyBorder="1">
      <alignment vertical="center"/>
    </xf>
    <xf numFmtId="49" fontId="27" fillId="0" borderId="0" xfId="0" applyNumberFormat="1"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9" fillId="0" borderId="0" xfId="0" applyFont="1" applyBorder="1">
      <alignment vertical="center"/>
    </xf>
    <xf numFmtId="0" fontId="29" fillId="0" borderId="0" xfId="0" applyFont="1" applyFill="1" applyBorder="1">
      <alignment vertical="center"/>
    </xf>
    <xf numFmtId="0" fontId="29" fillId="0" borderId="3" xfId="0" applyFont="1" applyBorder="1">
      <alignment vertical="center"/>
    </xf>
    <xf numFmtId="0" fontId="29" fillId="0" borderId="43" xfId="0" applyFont="1" applyBorder="1">
      <alignment vertical="center"/>
    </xf>
    <xf numFmtId="0" fontId="29" fillId="0" borderId="8" xfId="0" applyFont="1" applyBorder="1">
      <alignment vertical="center"/>
    </xf>
    <xf numFmtId="0" fontId="29" fillId="0" borderId="8" xfId="0" quotePrefix="1" applyFont="1" applyBorder="1">
      <alignment vertical="center"/>
    </xf>
    <xf numFmtId="0" fontId="29" fillId="0" borderId="44" xfId="0" applyFont="1" applyBorder="1">
      <alignment vertical="center"/>
    </xf>
    <xf numFmtId="0" fontId="29" fillId="0" borderId="6" xfId="0" applyFont="1" applyBorder="1">
      <alignment vertical="center"/>
    </xf>
    <xf numFmtId="0" fontId="29" fillId="0" borderId="45" xfId="0" applyFont="1" applyBorder="1">
      <alignment vertical="center"/>
    </xf>
    <xf numFmtId="0" fontId="29" fillId="0" borderId="46" xfId="0" applyFont="1" applyBorder="1">
      <alignment vertical="center"/>
    </xf>
    <xf numFmtId="0" fontId="29" fillId="0" borderId="0" xfId="0" quotePrefix="1" applyFont="1" applyBorder="1">
      <alignment vertical="center"/>
    </xf>
    <xf numFmtId="49" fontId="27" fillId="4" borderId="0" xfId="0" applyNumberFormat="1" applyFont="1" applyFill="1">
      <alignment vertical="center"/>
    </xf>
    <xf numFmtId="0" fontId="27" fillId="4" borderId="0" xfId="0" applyFont="1" applyFill="1">
      <alignment vertical="center"/>
    </xf>
    <xf numFmtId="0" fontId="29" fillId="4" borderId="6" xfId="0" applyFont="1" applyFill="1" applyBorder="1">
      <alignment vertical="center"/>
    </xf>
    <xf numFmtId="0" fontId="29" fillId="4" borderId="45" xfId="0" applyFont="1" applyFill="1" applyBorder="1">
      <alignment vertical="center"/>
    </xf>
    <xf numFmtId="0" fontId="29" fillId="4" borderId="0" xfId="0" applyFont="1" applyFill="1" applyBorder="1">
      <alignment vertical="center"/>
    </xf>
    <xf numFmtId="0" fontId="29" fillId="4" borderId="0" xfId="0" quotePrefix="1" applyFont="1" applyFill="1" applyBorder="1">
      <alignment vertical="center"/>
    </xf>
    <xf numFmtId="0" fontId="29" fillId="0" borderId="46" xfId="0" quotePrefix="1" applyFont="1" applyBorder="1">
      <alignment vertical="center"/>
    </xf>
    <xf numFmtId="0" fontId="29" fillId="0" borderId="4" xfId="0" applyFont="1" applyBorder="1">
      <alignment vertical="center"/>
    </xf>
    <xf numFmtId="0" fontId="29" fillId="0" borderId="47" xfId="0" applyFont="1" applyBorder="1">
      <alignment vertical="center"/>
    </xf>
    <xf numFmtId="0" fontId="29" fillId="0" borderId="68" xfId="0" applyFont="1" applyBorder="1">
      <alignment vertical="center"/>
    </xf>
    <xf numFmtId="0" fontId="29" fillId="0" borderId="48" xfId="0" quotePrefix="1" applyFont="1" applyBorder="1">
      <alignment vertical="center"/>
    </xf>
    <xf numFmtId="0" fontId="29" fillId="4" borderId="46" xfId="0" applyFont="1" applyFill="1" applyBorder="1">
      <alignment vertical="center"/>
    </xf>
    <xf numFmtId="0" fontId="30" fillId="0" borderId="0" xfId="9" applyFont="1" applyAlignment="1">
      <alignment horizontal="left" vertical="center"/>
    </xf>
    <xf numFmtId="0" fontId="29" fillId="0" borderId="70" xfId="0" applyFont="1" applyBorder="1">
      <alignment vertical="center"/>
    </xf>
    <xf numFmtId="178" fontId="30" fillId="8" borderId="71" xfId="6" applyNumberFormat="1" applyFont="1" applyFill="1" applyBorder="1">
      <alignment vertical="center"/>
    </xf>
    <xf numFmtId="0" fontId="30" fillId="8" borderId="72" xfId="6" applyFont="1" applyFill="1" applyBorder="1">
      <alignment vertical="center"/>
    </xf>
    <xf numFmtId="0" fontId="29" fillId="0" borderId="73" xfId="0" applyFont="1" applyBorder="1">
      <alignment vertical="center"/>
    </xf>
    <xf numFmtId="4" fontId="30" fillId="8" borderId="5" xfId="6" applyNumberFormat="1" applyFont="1" applyFill="1" applyBorder="1">
      <alignment vertical="center"/>
    </xf>
    <xf numFmtId="0" fontId="30" fillId="8" borderId="74" xfId="6" applyFont="1" applyFill="1" applyBorder="1">
      <alignment vertical="center"/>
    </xf>
    <xf numFmtId="0" fontId="29" fillId="0" borderId="75" xfId="0" applyFont="1" applyBorder="1">
      <alignment vertical="center"/>
    </xf>
    <xf numFmtId="4" fontId="30" fillId="8" borderId="76" xfId="6" applyNumberFormat="1" applyFont="1" applyFill="1" applyBorder="1">
      <alignment vertical="center"/>
    </xf>
    <xf numFmtId="0" fontId="30" fillId="8" borderId="77" xfId="6" applyFont="1" applyFill="1" applyBorder="1">
      <alignment vertical="center"/>
    </xf>
    <xf numFmtId="49" fontId="23" fillId="0" borderId="0" xfId="0" applyNumberFormat="1" applyFont="1">
      <alignment vertical="center"/>
    </xf>
    <xf numFmtId="0" fontId="10" fillId="2" borderId="29" xfId="0" applyFont="1" applyFill="1" applyBorder="1" applyProtection="1">
      <alignment vertical="center"/>
      <protection locked="0"/>
    </xf>
    <xf numFmtId="0" fontId="10" fillId="2" borderId="27" xfId="0" applyFont="1" applyFill="1" applyBorder="1" applyProtection="1">
      <alignment vertical="center"/>
      <protection locked="0"/>
    </xf>
    <xf numFmtId="0" fontId="10" fillId="2" borderId="28" xfId="0" applyFont="1" applyFill="1" applyBorder="1" applyProtection="1">
      <alignment vertical="center"/>
      <protection locked="0"/>
    </xf>
    <xf numFmtId="0" fontId="10"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10" fillId="2" borderId="23" xfId="0" applyFont="1" applyFill="1" applyBorder="1" applyProtection="1">
      <alignment vertical="center"/>
      <protection locked="0"/>
    </xf>
    <xf numFmtId="0" fontId="10" fillId="2" borderId="19" xfId="0" applyFont="1" applyFill="1" applyBorder="1" applyProtection="1">
      <alignment vertical="center"/>
      <protection locked="0"/>
    </xf>
    <xf numFmtId="0" fontId="10" fillId="2" borderId="24" xfId="0" applyFont="1" applyFill="1" applyBorder="1" applyProtection="1">
      <alignment vertical="center"/>
      <protection locked="0"/>
    </xf>
    <xf numFmtId="0" fontId="8" fillId="0" borderId="0" xfId="0" applyFont="1" applyAlignment="1">
      <alignment horizontal="left" vertical="center"/>
    </xf>
    <xf numFmtId="0" fontId="31" fillId="0" borderId="0" xfId="10" applyFont="1">
      <alignment vertical="center"/>
    </xf>
    <xf numFmtId="0" fontId="10"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20" fillId="0" borderId="0" xfId="0" applyFont="1" applyFill="1" applyAlignment="1" applyProtection="1">
      <alignment vertical="center"/>
    </xf>
    <xf numFmtId="0" fontId="3" fillId="2" borderId="94" xfId="3" applyFont="1" applyFill="1" applyBorder="1" applyAlignment="1" applyProtection="1">
      <alignment horizontal="left" vertical="center" wrapText="1"/>
      <protection locked="0"/>
    </xf>
    <xf numFmtId="0" fontId="3" fillId="2" borderId="92" xfId="3" applyFont="1" applyFill="1" applyBorder="1" applyAlignment="1" applyProtection="1">
      <alignment horizontal="left" vertical="center" wrapText="1"/>
      <protection locked="0"/>
    </xf>
    <xf numFmtId="0" fontId="3" fillId="2" borderId="98" xfId="3" applyFont="1" applyFill="1" applyBorder="1" applyAlignment="1" applyProtection="1">
      <alignment horizontal="left" vertical="center" wrapText="1"/>
      <protection locked="0"/>
    </xf>
    <xf numFmtId="0" fontId="3" fillId="2" borderId="91" xfId="3" applyFont="1" applyFill="1" applyBorder="1" applyAlignment="1" applyProtection="1">
      <alignment horizontal="left" vertical="center" wrapText="1"/>
      <protection locked="0"/>
    </xf>
    <xf numFmtId="0" fontId="3" fillId="2" borderId="93" xfId="3" applyFont="1" applyFill="1" applyBorder="1" applyAlignment="1" applyProtection="1">
      <alignment horizontal="left" vertical="center" wrapText="1"/>
      <protection locked="0"/>
    </xf>
    <xf numFmtId="38" fontId="17" fillId="2" borderId="26" xfId="1" applyNumberFormat="1" applyFont="1" applyFill="1" applyBorder="1" applyAlignment="1" applyProtection="1">
      <alignment horizontal="right" vertical="center"/>
      <protection locked="0"/>
    </xf>
    <xf numFmtId="38" fontId="8" fillId="2" borderId="14" xfId="3" applyNumberFormat="1" applyFont="1" applyFill="1" applyBorder="1" applyAlignment="1" applyProtection="1">
      <alignment horizontal="right" vertical="center" wrapText="1"/>
      <protection locked="0"/>
    </xf>
    <xf numFmtId="38" fontId="17" fillId="2" borderId="5" xfId="1" applyNumberFormat="1" applyFont="1" applyFill="1" applyBorder="1" applyAlignment="1" applyProtection="1">
      <alignment horizontal="right" vertical="center"/>
      <protection locked="0"/>
    </xf>
    <xf numFmtId="38" fontId="17" fillId="2" borderId="5" xfId="0" applyNumberFormat="1" applyFont="1" applyFill="1" applyBorder="1" applyAlignment="1" applyProtection="1">
      <alignment horizontal="right" vertical="center"/>
      <protection locked="0"/>
    </xf>
    <xf numFmtId="38" fontId="8" fillId="2" borderId="5" xfId="3" applyNumberFormat="1" applyFont="1" applyFill="1" applyBorder="1" applyAlignment="1" applyProtection="1">
      <alignment horizontal="right" vertical="center" wrapText="1"/>
      <protection locked="0"/>
    </xf>
    <xf numFmtId="0" fontId="10" fillId="3" borderId="7" xfId="0"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32" fillId="0" borderId="0" xfId="0" applyFont="1">
      <alignment vertical="center"/>
    </xf>
    <xf numFmtId="183" fontId="17" fillId="2" borderId="31" xfId="0" applyNumberFormat="1" applyFont="1" applyFill="1" applyBorder="1" applyAlignment="1" applyProtection="1">
      <alignment horizontal="center" vertical="center"/>
      <protection locked="0"/>
    </xf>
    <xf numFmtId="183" fontId="17" fillId="2" borderId="2" xfId="0" applyNumberFormat="1" applyFont="1" applyFill="1" applyBorder="1" applyAlignment="1" applyProtection="1">
      <alignment horizontal="center" vertical="center"/>
      <protection locked="0"/>
    </xf>
    <xf numFmtId="0" fontId="10" fillId="0" borderId="0" xfId="0" applyFont="1" applyFill="1" applyBorder="1" applyProtection="1">
      <alignment vertical="center"/>
    </xf>
    <xf numFmtId="0" fontId="10" fillId="0" borderId="0" xfId="0" applyFont="1" applyFill="1" applyProtection="1">
      <alignment vertical="center"/>
    </xf>
    <xf numFmtId="0" fontId="10" fillId="0" borderId="0" xfId="0" applyFont="1" applyBorder="1" applyProtection="1">
      <alignment vertical="center"/>
    </xf>
    <xf numFmtId="0" fontId="3" fillId="0" borderId="0" xfId="5" applyFont="1" applyFill="1" applyBorder="1" applyProtection="1">
      <alignment vertical="center"/>
    </xf>
    <xf numFmtId="0" fontId="3" fillId="0" borderId="0" xfId="3" applyFont="1" applyFill="1" applyAlignment="1" applyProtection="1">
      <alignment horizontal="left" vertical="center"/>
    </xf>
    <xf numFmtId="0" fontId="3" fillId="0" borderId="0" xfId="3" applyFont="1" applyFill="1" applyBorder="1" applyAlignment="1" applyProtection="1">
      <alignment horizontal="justify" vertical="center" wrapText="1"/>
    </xf>
    <xf numFmtId="0" fontId="21" fillId="0" borderId="0" xfId="3" applyFont="1" applyFill="1" applyBorder="1" applyAlignment="1" applyProtection="1">
      <alignment horizontal="left" vertical="center"/>
    </xf>
    <xf numFmtId="0" fontId="3" fillId="0" borderId="0" xfId="3" applyFont="1" applyFill="1" applyBorder="1" applyProtection="1">
      <alignment vertical="center"/>
    </xf>
    <xf numFmtId="0" fontId="10" fillId="0" borderId="3" xfId="0" applyFont="1" applyFill="1" applyBorder="1" applyProtection="1">
      <alignment vertical="center"/>
    </xf>
    <xf numFmtId="0" fontId="10" fillId="0" borderId="6" xfId="0" applyFont="1" applyFill="1" applyBorder="1" applyProtection="1">
      <alignment vertical="center"/>
    </xf>
    <xf numFmtId="0" fontId="10" fillId="0" borderId="46" xfId="0" applyFont="1" applyBorder="1" applyProtection="1">
      <alignment vertical="center"/>
    </xf>
    <xf numFmtId="0" fontId="10" fillId="0" borderId="4" xfId="0" applyFont="1" applyFill="1" applyBorder="1" applyProtection="1">
      <alignment vertical="center"/>
    </xf>
    <xf numFmtId="0" fontId="17" fillId="5" borderId="124" xfId="0" applyFont="1" applyFill="1" applyBorder="1" applyAlignment="1">
      <alignment horizontal="center" vertical="center"/>
    </xf>
    <xf numFmtId="177" fontId="8" fillId="5" borderId="29" xfId="7" applyNumberFormat="1" applyFont="1" applyFill="1" applyBorder="1" applyAlignment="1">
      <alignment horizontal="center" vertical="center"/>
    </xf>
    <xf numFmtId="0" fontId="8" fillId="5" borderId="29" xfId="3" applyNumberFormat="1" applyFont="1" applyFill="1" applyBorder="1" applyAlignment="1">
      <alignment horizontal="center" vertical="center" wrapText="1"/>
    </xf>
    <xf numFmtId="0" fontId="17" fillId="5" borderId="29" xfId="0" applyFont="1" applyFill="1" applyBorder="1" applyAlignment="1">
      <alignment horizontal="center" vertical="center"/>
    </xf>
    <xf numFmtId="38" fontId="17" fillId="5" borderId="88" xfId="1" applyNumberFormat="1" applyFont="1" applyFill="1" applyBorder="1" applyAlignment="1">
      <alignment horizontal="right" vertical="center"/>
    </xf>
    <xf numFmtId="0" fontId="17" fillId="5" borderId="103" xfId="0" applyFont="1" applyFill="1" applyBorder="1" applyAlignment="1">
      <alignment horizontal="center" vertical="center"/>
    </xf>
    <xf numFmtId="177" fontId="8" fillId="5" borderId="82" xfId="7" applyNumberFormat="1" applyFont="1" applyFill="1" applyBorder="1" applyAlignment="1">
      <alignment horizontal="center" vertical="center"/>
    </xf>
    <xf numFmtId="0" fontId="8" fillId="5" borderId="82" xfId="3" applyNumberFormat="1" applyFont="1" applyFill="1" applyBorder="1" applyAlignment="1">
      <alignment horizontal="center" vertical="center" wrapText="1"/>
    </xf>
    <xf numFmtId="0" fontId="17" fillId="5" borderId="82" xfId="0" applyFont="1" applyFill="1" applyBorder="1" applyAlignment="1">
      <alignment horizontal="center" vertical="center"/>
    </xf>
    <xf numFmtId="38" fontId="17" fillId="5" borderId="89" xfId="1" applyNumberFormat="1" applyFont="1" applyFill="1" applyBorder="1" applyAlignment="1">
      <alignment horizontal="right" vertical="center"/>
    </xf>
    <xf numFmtId="177" fontId="8" fillId="5" borderId="87" xfId="7" applyNumberFormat="1" applyFont="1" applyFill="1" applyBorder="1" applyAlignment="1">
      <alignment horizontal="center" vertical="center"/>
    </xf>
    <xf numFmtId="0" fontId="17" fillId="5" borderId="87" xfId="0" applyFont="1" applyFill="1" applyBorder="1" applyAlignment="1">
      <alignment horizontal="center" vertical="center"/>
    </xf>
    <xf numFmtId="38" fontId="17" fillId="5" borderId="18" xfId="1" applyNumberFormat="1" applyFont="1" applyFill="1" applyBorder="1" applyAlignment="1">
      <alignment horizontal="right" vertical="center"/>
    </xf>
    <xf numFmtId="0" fontId="17" fillId="5" borderId="56" xfId="0" applyFont="1" applyFill="1" applyBorder="1" applyAlignment="1">
      <alignment horizontal="center" vertical="center"/>
    </xf>
    <xf numFmtId="0" fontId="8" fillId="5" borderId="87" xfId="3" applyNumberFormat="1" applyFont="1" applyFill="1" applyBorder="1" applyAlignment="1">
      <alignment horizontal="center" vertical="center" wrapText="1"/>
    </xf>
    <xf numFmtId="38" fontId="10" fillId="3" borderId="30" xfId="1" applyFont="1" applyFill="1" applyBorder="1" applyAlignment="1">
      <alignment horizontal="center" vertical="center"/>
    </xf>
    <xf numFmtId="38" fontId="10" fillId="3" borderId="56" xfId="1" applyFont="1" applyFill="1" applyBorder="1" applyAlignment="1">
      <alignment horizontal="center" vertical="center"/>
    </xf>
    <xf numFmtId="0" fontId="10" fillId="3" borderId="30" xfId="5" applyFont="1" applyFill="1" applyBorder="1" applyAlignment="1">
      <alignment horizontal="center" vertical="center" wrapText="1"/>
    </xf>
    <xf numFmtId="0" fontId="10" fillId="3" borderId="59" xfId="5" applyFont="1" applyFill="1" applyBorder="1" applyAlignment="1">
      <alignment horizontal="center" vertical="center" wrapText="1"/>
    </xf>
    <xf numFmtId="0" fontId="10" fillId="3" borderId="54" xfId="5" applyFont="1" applyFill="1" applyBorder="1" applyAlignment="1">
      <alignment horizontal="center" vertical="center" wrapText="1"/>
    </xf>
    <xf numFmtId="0" fontId="10" fillId="3" borderId="56" xfId="5" applyFont="1" applyFill="1" applyBorder="1" applyAlignment="1">
      <alignment horizontal="center" vertical="center" wrapText="1"/>
    </xf>
    <xf numFmtId="0" fontId="3" fillId="3" borderId="66" xfId="3" applyFont="1" applyFill="1" applyBorder="1" applyAlignment="1">
      <alignment horizontal="center" vertical="center"/>
    </xf>
    <xf numFmtId="0" fontId="35" fillId="0" borderId="0" xfId="0" applyFont="1" applyFill="1">
      <alignment vertical="center"/>
    </xf>
    <xf numFmtId="0" fontId="36" fillId="0" borderId="0" xfId="5" applyFont="1">
      <alignment vertical="center"/>
    </xf>
    <xf numFmtId="0" fontId="37" fillId="0" borderId="0" xfId="0" applyFont="1" applyFill="1">
      <alignment vertical="center"/>
    </xf>
    <xf numFmtId="0" fontId="17" fillId="5" borderId="16" xfId="0" applyFont="1" applyFill="1" applyBorder="1" applyAlignment="1">
      <alignment horizontal="center" vertical="center"/>
    </xf>
    <xf numFmtId="38" fontId="8" fillId="2" borderId="25" xfId="3" applyNumberFormat="1" applyFont="1" applyFill="1" applyBorder="1" applyAlignment="1" applyProtection="1">
      <alignment horizontal="center" vertical="center" wrapText="1"/>
      <protection locked="0"/>
    </xf>
    <xf numFmtId="38" fontId="8" fillId="2" borderId="26" xfId="3" applyNumberFormat="1" applyFont="1" applyFill="1" applyBorder="1" applyAlignment="1" applyProtection="1">
      <alignment horizontal="center" vertical="center" wrapText="1"/>
      <protection locked="0"/>
    </xf>
    <xf numFmtId="38" fontId="8" fillId="2" borderId="37" xfId="3" applyNumberFormat="1" applyFont="1" applyFill="1" applyBorder="1" applyAlignment="1" applyProtection="1">
      <alignment horizontal="center" vertical="center" wrapText="1"/>
      <protection locked="0"/>
    </xf>
    <xf numFmtId="38" fontId="8" fillId="2" borderId="15" xfId="3" applyNumberFormat="1" applyFont="1" applyFill="1" applyBorder="1" applyAlignment="1" applyProtection="1">
      <alignment horizontal="center" vertical="center" wrapText="1"/>
      <protection locked="0"/>
    </xf>
    <xf numFmtId="38" fontId="8" fillId="2" borderId="14" xfId="3" applyNumberFormat="1" applyFont="1" applyFill="1" applyBorder="1" applyAlignment="1" applyProtection="1">
      <alignment horizontal="center" vertical="center" wrapText="1"/>
      <protection locked="0"/>
    </xf>
    <xf numFmtId="38" fontId="10" fillId="2" borderId="5" xfId="0" applyNumberFormat="1" applyFont="1" applyFill="1" applyBorder="1" applyAlignment="1" applyProtection="1">
      <alignment vertical="center"/>
      <protection locked="0"/>
    </xf>
    <xf numFmtId="38" fontId="10" fillId="2" borderId="5" xfId="0" applyNumberFormat="1" applyFont="1" applyFill="1" applyBorder="1" applyProtection="1">
      <alignment vertical="center"/>
      <protection locked="0"/>
    </xf>
    <xf numFmtId="38" fontId="8" fillId="2" borderId="5" xfId="3" applyNumberFormat="1" applyFont="1" applyFill="1" applyBorder="1" applyAlignment="1" applyProtection="1">
      <alignment horizontal="center" vertical="center" wrapText="1"/>
      <protection locked="0"/>
    </xf>
    <xf numFmtId="38" fontId="10" fillId="2" borderId="34" xfId="0" applyNumberFormat="1" applyFont="1" applyFill="1" applyBorder="1" applyAlignment="1" applyProtection="1">
      <alignment vertical="center"/>
      <protection locked="0"/>
    </xf>
    <xf numFmtId="38" fontId="10" fillId="2" borderId="34" xfId="0" applyNumberFormat="1" applyFont="1" applyFill="1" applyBorder="1" applyProtection="1">
      <alignment vertical="center"/>
      <protection locked="0"/>
    </xf>
    <xf numFmtId="38" fontId="10" fillId="2" borderId="9" xfId="0" applyNumberFormat="1" applyFont="1" applyFill="1" applyBorder="1" applyAlignment="1" applyProtection="1">
      <alignment vertical="center"/>
      <protection locked="0"/>
    </xf>
    <xf numFmtId="38" fontId="10" fillId="2" borderId="9" xfId="0" applyNumberFormat="1" applyFont="1" applyFill="1" applyBorder="1" applyProtection="1">
      <alignment vertical="center"/>
      <protection locked="0"/>
    </xf>
    <xf numFmtId="38" fontId="10" fillId="2" borderId="17" xfId="0" applyNumberFormat="1" applyFont="1" applyFill="1" applyBorder="1" applyAlignment="1" applyProtection="1">
      <alignment vertical="center"/>
      <protection locked="0"/>
    </xf>
    <xf numFmtId="38" fontId="10" fillId="2" borderId="17" xfId="0" applyNumberFormat="1" applyFont="1" applyFill="1" applyBorder="1" applyProtection="1">
      <alignment vertical="center"/>
      <protection locked="0"/>
    </xf>
    <xf numFmtId="0" fontId="22" fillId="0" borderId="0" xfId="0" applyFont="1">
      <alignment vertical="center"/>
    </xf>
    <xf numFmtId="38" fontId="17" fillId="5" borderId="92" xfId="1" applyFont="1" applyFill="1" applyBorder="1" applyAlignment="1">
      <alignment horizontal="center" vertical="center"/>
    </xf>
    <xf numFmtId="38" fontId="17" fillId="5" borderId="93" xfId="1" applyFont="1" applyFill="1" applyBorder="1" applyAlignment="1">
      <alignment horizontal="center" vertical="center"/>
    </xf>
    <xf numFmtId="0" fontId="11" fillId="0" borderId="0" xfId="5" applyFont="1" applyProtection="1">
      <alignment vertical="center"/>
    </xf>
    <xf numFmtId="0" fontId="8" fillId="0" borderId="0" xfId="4" applyFont="1" applyFill="1" applyBorder="1" applyAlignment="1" applyProtection="1">
      <alignment vertical="top" wrapText="1"/>
    </xf>
    <xf numFmtId="0" fontId="10" fillId="0" borderId="0" xfId="0" applyFont="1" applyFill="1" applyBorder="1" applyAlignment="1" applyProtection="1">
      <alignment vertical="center"/>
    </xf>
    <xf numFmtId="0" fontId="17" fillId="0" borderId="0" xfId="0" applyFont="1" applyFill="1" applyAlignment="1" applyProtection="1">
      <alignment horizontal="center" vertical="center"/>
    </xf>
    <xf numFmtId="0" fontId="17" fillId="0" borderId="0" xfId="0" applyFont="1" applyFill="1" applyProtection="1">
      <alignment vertical="center"/>
    </xf>
    <xf numFmtId="0" fontId="10" fillId="0" borderId="0" xfId="5" applyFont="1" applyProtection="1">
      <alignment vertical="center"/>
    </xf>
    <xf numFmtId="0" fontId="17" fillId="0" borderId="0" xfId="0" applyFont="1" applyProtection="1">
      <alignment vertical="center"/>
    </xf>
    <xf numFmtId="38" fontId="17" fillId="5" borderId="94" xfId="1" applyFont="1" applyFill="1" applyBorder="1" applyAlignment="1">
      <alignment horizontal="center" vertical="center"/>
    </xf>
    <xf numFmtId="0" fontId="17" fillId="5" borderId="26"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6" borderId="49" xfId="0" applyFont="1" applyFill="1" applyBorder="1" applyAlignment="1" applyProtection="1">
      <alignment horizontal="left" vertical="center" wrapText="1"/>
      <protection locked="0"/>
    </xf>
    <xf numFmtId="0" fontId="17" fillId="6" borderId="35" xfId="0" applyFont="1" applyFill="1" applyBorder="1" applyAlignment="1" applyProtection="1">
      <alignment horizontal="left" vertical="center" wrapText="1"/>
      <protection locked="0"/>
    </xf>
    <xf numFmtId="0" fontId="17" fillId="6" borderId="30" xfId="0" applyFont="1" applyFill="1" applyBorder="1" applyAlignment="1" applyProtection="1">
      <alignment horizontal="left" vertical="center" wrapText="1"/>
      <protection locked="0"/>
    </xf>
    <xf numFmtId="0" fontId="3" fillId="2" borderId="29" xfId="3" applyNumberFormat="1" applyFont="1" applyFill="1" applyBorder="1" applyAlignment="1" applyProtection="1">
      <alignment horizontal="left" vertical="center" wrapText="1"/>
      <protection locked="0"/>
    </xf>
    <xf numFmtId="0" fontId="3" fillId="2" borderId="82" xfId="3" applyNumberFormat="1" applyFont="1" applyFill="1" applyBorder="1" applyAlignment="1" applyProtection="1">
      <alignment horizontal="left" vertical="center" wrapText="1"/>
      <protection locked="0"/>
    </xf>
    <xf numFmtId="0" fontId="3" fillId="2" borderId="87" xfId="3" applyNumberFormat="1" applyFont="1" applyFill="1" applyBorder="1" applyAlignment="1" applyProtection="1">
      <alignment horizontal="left" vertical="center" wrapText="1"/>
      <protection locked="0"/>
    </xf>
    <xf numFmtId="0" fontId="10" fillId="0" borderId="0" xfId="10" applyFont="1">
      <alignment vertical="center"/>
    </xf>
    <xf numFmtId="0" fontId="21" fillId="7" borderId="0" xfId="5" applyFont="1" applyFill="1">
      <alignment vertical="center"/>
    </xf>
    <xf numFmtId="0" fontId="21" fillId="0" borderId="0" xfId="9" applyFont="1">
      <alignment vertical="center"/>
    </xf>
    <xf numFmtId="0" fontId="21" fillId="7" borderId="0" xfId="5" applyFont="1" applyFill="1" applyBorder="1">
      <alignment vertical="center"/>
    </xf>
    <xf numFmtId="0" fontId="21" fillId="7" borderId="0" xfId="5" quotePrefix="1" applyFont="1" applyFill="1">
      <alignment vertical="center"/>
    </xf>
    <xf numFmtId="0" fontId="10" fillId="0" borderId="0" xfId="10" applyFont="1" applyAlignment="1">
      <alignment horizontal="center" vertical="center"/>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vertical="top"/>
    </xf>
    <xf numFmtId="0" fontId="39" fillId="0" borderId="0" xfId="0" applyFont="1" applyFill="1" applyAlignment="1" applyProtection="1">
      <alignment vertical="center"/>
    </xf>
    <xf numFmtId="0" fontId="33" fillId="0" borderId="0" xfId="0" applyFont="1" applyProtection="1">
      <alignment vertical="center"/>
    </xf>
    <xf numFmtId="0" fontId="10" fillId="6" borderId="49" xfId="0" applyFont="1" applyFill="1" applyBorder="1" applyAlignment="1">
      <alignment horizontal="left" vertical="center" wrapText="1"/>
    </xf>
    <xf numFmtId="0" fontId="10" fillId="5" borderId="124" xfId="0" applyFont="1" applyFill="1" applyBorder="1" applyAlignment="1">
      <alignment horizontal="center" vertical="center"/>
    </xf>
    <xf numFmtId="0" fontId="3" fillId="5" borderId="29" xfId="3" applyNumberFormat="1" applyFont="1" applyFill="1" applyBorder="1" applyAlignment="1">
      <alignment horizontal="center" vertical="center" wrapText="1"/>
    </xf>
    <xf numFmtId="0" fontId="10" fillId="5" borderId="29" xfId="0" applyFont="1" applyFill="1" applyBorder="1" applyAlignment="1">
      <alignment horizontal="center" vertical="center"/>
    </xf>
    <xf numFmtId="38" fontId="10" fillId="5" borderId="88" xfId="1" applyNumberFormat="1" applyFont="1" applyFill="1" applyBorder="1" applyAlignment="1">
      <alignment horizontal="right" vertical="center"/>
    </xf>
    <xf numFmtId="0" fontId="10" fillId="6" borderId="35" xfId="0" applyFont="1" applyFill="1" applyBorder="1" applyAlignment="1">
      <alignment horizontal="left" vertical="center" wrapText="1"/>
    </xf>
    <xf numFmtId="0" fontId="10" fillId="5" borderId="103" xfId="0" applyFont="1" applyFill="1" applyBorder="1" applyAlignment="1">
      <alignment horizontal="center" vertical="center"/>
    </xf>
    <xf numFmtId="0" fontId="3" fillId="5" borderId="82" xfId="3" applyNumberFormat="1" applyFont="1" applyFill="1" applyBorder="1" applyAlignment="1">
      <alignment horizontal="center" vertical="center" wrapText="1"/>
    </xf>
    <xf numFmtId="38" fontId="10" fillId="5" borderId="89" xfId="1" applyNumberFormat="1" applyFont="1" applyFill="1" applyBorder="1" applyAlignment="1">
      <alignment horizontal="right" vertical="center"/>
    </xf>
    <xf numFmtId="38" fontId="10" fillId="5" borderId="88" xfId="1" applyNumberFormat="1" applyFont="1" applyFill="1" applyBorder="1" applyAlignment="1">
      <alignment horizontal="center" vertical="center"/>
    </xf>
    <xf numFmtId="38" fontId="10" fillId="5" borderId="89" xfId="1" applyNumberFormat="1" applyFont="1" applyFill="1" applyBorder="1" applyAlignment="1">
      <alignment horizontal="center" vertical="center"/>
    </xf>
    <xf numFmtId="0" fontId="10" fillId="6" borderId="30" xfId="0" applyFont="1" applyFill="1" applyBorder="1" applyAlignment="1">
      <alignment horizontal="left" vertical="center" wrapText="1"/>
    </xf>
    <xf numFmtId="38" fontId="10" fillId="5" borderId="18" xfId="1" applyNumberFormat="1" applyFont="1" applyFill="1" applyBorder="1" applyAlignment="1">
      <alignment horizontal="center" vertical="center"/>
    </xf>
    <xf numFmtId="176" fontId="17" fillId="5" borderId="49" xfId="0" applyNumberFormat="1" applyFont="1" applyFill="1" applyBorder="1" applyAlignment="1">
      <alignment horizontal="center" vertical="center"/>
    </xf>
    <xf numFmtId="176" fontId="17" fillId="5" borderId="35" xfId="0" applyNumberFormat="1" applyFont="1" applyFill="1" applyBorder="1" applyAlignment="1">
      <alignment horizontal="center" vertical="center"/>
    </xf>
    <xf numFmtId="176" fontId="17" fillId="5" borderId="30" xfId="0" applyNumberFormat="1" applyFont="1" applyFill="1" applyBorder="1" applyAlignment="1">
      <alignment horizontal="center" vertical="center"/>
    </xf>
    <xf numFmtId="176" fontId="10" fillId="5" borderId="49" xfId="0" applyNumberFormat="1" applyFont="1" applyFill="1" applyBorder="1" applyAlignment="1">
      <alignment horizontal="center" vertical="center"/>
    </xf>
    <xf numFmtId="176" fontId="10" fillId="5" borderId="35" xfId="0" applyNumberFormat="1" applyFont="1" applyFill="1" applyBorder="1" applyAlignment="1">
      <alignment horizontal="center" vertical="center"/>
    </xf>
    <xf numFmtId="176" fontId="10" fillId="5" borderId="30" xfId="0" applyNumberFormat="1" applyFont="1" applyFill="1" applyBorder="1" applyAlignment="1">
      <alignment horizontal="center" vertical="center"/>
    </xf>
    <xf numFmtId="184" fontId="3" fillId="5" borderId="29" xfId="7" applyNumberFormat="1" applyFont="1" applyFill="1" applyBorder="1" applyAlignment="1">
      <alignment horizontal="center" vertical="center"/>
    </xf>
    <xf numFmtId="184" fontId="3" fillId="5" borderId="82" xfId="7" applyNumberFormat="1" applyFont="1" applyFill="1" applyBorder="1" applyAlignment="1">
      <alignment horizontal="center" vertical="center"/>
    </xf>
    <xf numFmtId="184" fontId="3" fillId="5" borderId="87" xfId="7" applyNumberFormat="1" applyFont="1" applyFill="1" applyBorder="1" applyAlignment="1">
      <alignment horizontal="center" vertical="center"/>
    </xf>
    <xf numFmtId="176" fontId="17" fillId="5" borderId="31" xfId="0" applyNumberFormat="1" applyFont="1" applyFill="1" applyBorder="1" applyAlignment="1">
      <alignment horizontal="center" vertical="center"/>
    </xf>
    <xf numFmtId="176" fontId="17" fillId="5" borderId="2" xfId="0" applyNumberFormat="1" applyFont="1" applyFill="1" applyBorder="1" applyAlignment="1">
      <alignment horizontal="center" vertical="center"/>
    </xf>
    <xf numFmtId="184" fontId="8" fillId="5" borderId="65" xfId="7" applyNumberFormat="1" applyFont="1" applyFill="1" applyBorder="1" applyAlignment="1" applyProtection="1">
      <alignment horizontal="center" vertical="center"/>
    </xf>
    <xf numFmtId="184" fontId="8" fillId="5" borderId="67" xfId="7" applyNumberFormat="1" applyFont="1" applyFill="1" applyBorder="1" applyAlignment="1" applyProtection="1">
      <alignment horizontal="center" vertical="center"/>
    </xf>
    <xf numFmtId="184" fontId="8" fillId="5" borderId="29" xfId="7" applyNumberFormat="1" applyFont="1" applyFill="1" applyBorder="1" applyAlignment="1">
      <alignment horizontal="center" vertical="center"/>
    </xf>
    <xf numFmtId="184" fontId="8" fillId="5" borderId="82" xfId="7" applyNumberFormat="1" applyFont="1" applyFill="1" applyBorder="1" applyAlignment="1">
      <alignment horizontal="center" vertical="center"/>
    </xf>
    <xf numFmtId="184" fontId="8" fillId="5" borderId="87" xfId="7" applyNumberFormat="1" applyFont="1" applyFill="1" applyBorder="1" applyAlignment="1">
      <alignment horizontal="center" vertical="center"/>
    </xf>
    <xf numFmtId="176" fontId="17" fillId="2" borderId="31" xfId="0" applyNumberFormat="1" applyFont="1" applyFill="1" applyBorder="1" applyAlignment="1" applyProtection="1">
      <alignment horizontal="center" vertical="center"/>
      <protection locked="0"/>
    </xf>
    <xf numFmtId="176" fontId="17" fillId="2" borderId="2" xfId="0" applyNumberFormat="1" applyFont="1" applyFill="1" applyBorder="1" applyAlignment="1" applyProtection="1">
      <alignment horizontal="center" vertical="center"/>
      <protection locked="0"/>
    </xf>
    <xf numFmtId="176" fontId="17" fillId="2" borderId="125" xfId="0" applyNumberFormat="1" applyFont="1" applyFill="1" applyBorder="1" applyAlignment="1" applyProtection="1">
      <alignment horizontal="center" vertical="center"/>
      <protection locked="0"/>
    </xf>
    <xf numFmtId="184" fontId="17" fillId="2" borderId="35" xfId="0" applyNumberFormat="1" applyFont="1" applyFill="1" applyBorder="1" applyAlignment="1" applyProtection="1">
      <alignment horizontal="center" vertical="center"/>
      <protection locked="0"/>
    </xf>
    <xf numFmtId="184" fontId="17" fillId="2" borderId="30" xfId="0" applyNumberFormat="1" applyFont="1" applyFill="1" applyBorder="1" applyAlignment="1" applyProtection="1">
      <alignment horizontal="center" vertical="center"/>
      <protection locked="0"/>
    </xf>
    <xf numFmtId="184" fontId="17" fillId="2" borderId="49" xfId="0" applyNumberFormat="1" applyFont="1" applyFill="1" applyBorder="1" applyAlignment="1" applyProtection="1">
      <alignment horizontal="center" vertical="center"/>
      <protection locked="0"/>
    </xf>
    <xf numFmtId="185" fontId="17" fillId="2" borderId="49" xfId="0" applyNumberFormat="1" applyFont="1" applyFill="1" applyBorder="1" applyAlignment="1" applyProtection="1">
      <alignment horizontal="center" vertical="center"/>
      <protection locked="0"/>
    </xf>
    <xf numFmtId="185" fontId="17" fillId="2" borderId="35" xfId="0" applyNumberFormat="1" applyFont="1" applyFill="1" applyBorder="1" applyAlignment="1" applyProtection="1">
      <alignment horizontal="center" vertical="center"/>
      <protection locked="0"/>
    </xf>
    <xf numFmtId="185" fontId="17" fillId="2" borderId="30" xfId="0" applyNumberFormat="1" applyFont="1" applyFill="1" applyBorder="1" applyAlignment="1" applyProtection="1">
      <alignment horizontal="center" vertical="center"/>
      <protection locked="0"/>
    </xf>
    <xf numFmtId="0" fontId="12" fillId="0" borderId="0" xfId="5" applyFont="1">
      <alignment vertical="center"/>
    </xf>
    <xf numFmtId="0" fontId="12" fillId="0" borderId="0" xfId="5" applyFont="1" applyProtection="1">
      <alignment vertical="center"/>
    </xf>
    <xf numFmtId="0" fontId="32" fillId="0" borderId="0" xfId="0" applyFont="1" applyProtection="1">
      <alignment vertical="center"/>
    </xf>
    <xf numFmtId="38" fontId="9" fillId="11" borderId="37" xfId="9" applyNumberFormat="1" applyFill="1" applyBorder="1" applyAlignment="1">
      <alignment horizontal="right" vertical="center"/>
    </xf>
    <xf numFmtId="38" fontId="9" fillId="11" borderId="15" xfId="9" applyNumberFormat="1" applyFill="1" applyBorder="1" applyAlignment="1">
      <alignment horizontal="right" vertical="center"/>
    </xf>
    <xf numFmtId="38" fontId="9" fillId="11" borderId="18" xfId="9" applyNumberFormat="1" applyFill="1" applyBorder="1" applyAlignment="1">
      <alignment horizontal="right" vertical="center"/>
    </xf>
    <xf numFmtId="38" fontId="9" fillId="11" borderId="89" xfId="9" applyNumberFormat="1" applyFill="1" applyBorder="1" applyAlignment="1">
      <alignment horizontal="right" vertical="center"/>
    </xf>
    <xf numFmtId="38" fontId="9" fillId="11" borderId="22" xfId="9" applyNumberFormat="1" applyFill="1" applyBorder="1" applyAlignment="1">
      <alignment horizontal="right" vertical="center"/>
    </xf>
    <xf numFmtId="0" fontId="10" fillId="3" borderId="7" xfId="0" applyFont="1" applyFill="1" applyBorder="1" applyAlignment="1">
      <alignment horizontal="center" vertical="center"/>
    </xf>
    <xf numFmtId="0" fontId="10" fillId="2" borderId="22" xfId="0" applyFont="1" applyFill="1" applyBorder="1" applyAlignment="1" applyProtection="1">
      <alignment horizontal="left" vertical="top" wrapText="1"/>
      <protection locked="0"/>
    </xf>
    <xf numFmtId="0" fontId="10" fillId="5" borderId="87" xfId="0" applyFont="1" applyFill="1" applyBorder="1" applyAlignment="1">
      <alignment horizontal="center" vertical="center"/>
    </xf>
    <xf numFmtId="0" fontId="10" fillId="5" borderId="82" xfId="0" applyFont="1" applyFill="1" applyBorder="1" applyAlignment="1">
      <alignment horizontal="center" vertical="center"/>
    </xf>
    <xf numFmtId="0" fontId="10" fillId="2" borderId="14"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3" fillId="3" borderId="30" xfId="3" applyFont="1" applyFill="1" applyBorder="1" applyAlignment="1">
      <alignment horizontal="center" vertical="top" wrapText="1"/>
    </xf>
    <xf numFmtId="0" fontId="10" fillId="6" borderId="35" xfId="0" applyFont="1" applyFill="1" applyBorder="1" applyAlignment="1" applyProtection="1">
      <alignment horizontal="left" vertical="center" wrapText="1"/>
      <protection locked="0"/>
    </xf>
    <xf numFmtId="182" fontId="10" fillId="2" borderId="49" xfId="0" applyNumberFormat="1" applyFont="1" applyFill="1" applyBorder="1" applyAlignment="1" applyProtection="1">
      <alignment horizontal="center" vertical="center"/>
      <protection locked="0"/>
    </xf>
    <xf numFmtId="182" fontId="10" fillId="2" borderId="35" xfId="0" applyNumberFormat="1" applyFont="1" applyFill="1" applyBorder="1" applyAlignment="1" applyProtection="1">
      <alignment horizontal="center" vertical="center"/>
      <protection locked="0"/>
    </xf>
    <xf numFmtId="182" fontId="10" fillId="2" borderId="30" xfId="0" applyNumberFormat="1" applyFont="1" applyFill="1" applyBorder="1" applyAlignment="1" applyProtection="1">
      <alignment horizontal="center" vertical="center"/>
      <protection locked="0"/>
    </xf>
    <xf numFmtId="0" fontId="10" fillId="2" borderId="124" xfId="0" applyFont="1" applyFill="1" applyBorder="1" applyAlignment="1" applyProtection="1">
      <alignment horizontal="center" vertical="center"/>
      <protection locked="0"/>
    </xf>
    <xf numFmtId="0" fontId="10" fillId="2" borderId="103"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3" fillId="2" borderId="29" xfId="3" applyNumberFormat="1" applyFont="1" applyFill="1" applyBorder="1" applyAlignment="1" applyProtection="1">
      <alignment horizontal="center" vertical="center" wrapText="1"/>
      <protection locked="0"/>
    </xf>
    <xf numFmtId="0" fontId="3" fillId="2" borderId="82" xfId="3" applyNumberFormat="1" applyFont="1" applyFill="1" applyBorder="1" applyAlignment="1" applyProtection="1">
      <alignment horizontal="center" vertical="center" wrapText="1"/>
      <protection locked="0"/>
    </xf>
    <xf numFmtId="0" fontId="3" fillId="2" borderId="87" xfId="3" applyNumberFormat="1" applyFont="1" applyFill="1" applyBorder="1" applyAlignment="1" applyProtection="1">
      <alignment horizontal="center" vertical="center" wrapText="1"/>
      <protection locked="0"/>
    </xf>
    <xf numFmtId="38" fontId="3" fillId="2" borderId="29" xfId="3" applyNumberFormat="1" applyFont="1" applyFill="1" applyBorder="1" applyAlignment="1" applyProtection="1">
      <alignment horizontal="right" vertical="center" wrapText="1"/>
      <protection locked="0"/>
    </xf>
    <xf numFmtId="38" fontId="10" fillId="2" borderId="49" xfId="1" applyNumberFormat="1" applyFont="1" applyFill="1" applyBorder="1" applyAlignment="1" applyProtection="1">
      <alignment horizontal="right" vertical="center"/>
      <protection locked="0"/>
    </xf>
    <xf numFmtId="38" fontId="10" fillId="2" borderId="49" xfId="5" applyNumberFormat="1" applyFont="1" applyFill="1" applyBorder="1" applyAlignment="1" applyProtection="1">
      <alignment horizontal="right" vertical="center" wrapText="1"/>
      <protection locked="0"/>
    </xf>
    <xf numFmtId="38" fontId="10" fillId="2" borderId="49" xfId="0" applyNumberFormat="1" applyFont="1" applyFill="1" applyBorder="1" applyAlignment="1" applyProtection="1">
      <alignment horizontal="right" vertical="center"/>
      <protection locked="0"/>
    </xf>
    <xf numFmtId="38" fontId="3" fillId="2" borderId="49" xfId="3" applyNumberFormat="1" applyFont="1" applyFill="1" applyBorder="1" applyAlignment="1" applyProtection="1">
      <alignment horizontal="right" vertical="center" wrapText="1"/>
      <protection locked="0"/>
    </xf>
    <xf numFmtId="38" fontId="3" fillId="2" borderId="82" xfId="3" applyNumberFormat="1" applyFont="1" applyFill="1" applyBorder="1" applyAlignment="1" applyProtection="1">
      <alignment horizontal="right" vertical="center" wrapText="1"/>
      <protection locked="0"/>
    </xf>
    <xf numFmtId="38" fontId="10" fillId="2" borderId="35" xfId="1" applyNumberFormat="1" applyFont="1" applyFill="1" applyBorder="1" applyAlignment="1" applyProtection="1">
      <alignment horizontal="right" vertical="center"/>
      <protection locked="0"/>
    </xf>
    <xf numFmtId="38" fontId="10" fillId="2" borderId="35" xfId="5" applyNumberFormat="1" applyFont="1" applyFill="1" applyBorder="1" applyAlignment="1" applyProtection="1">
      <alignment horizontal="right" vertical="center" wrapText="1"/>
      <protection locked="0"/>
    </xf>
    <xf numFmtId="38" fontId="10" fillId="2" borderId="35" xfId="0" applyNumberFormat="1" applyFont="1" applyFill="1" applyBorder="1" applyAlignment="1" applyProtection="1">
      <alignment horizontal="right" vertical="center"/>
      <protection locked="0"/>
    </xf>
    <xf numFmtId="38" fontId="3" fillId="2" borderId="35" xfId="3" applyNumberFormat="1" applyFont="1" applyFill="1" applyBorder="1" applyAlignment="1" applyProtection="1">
      <alignment horizontal="right" vertical="center" wrapText="1"/>
      <protection locked="0"/>
    </xf>
    <xf numFmtId="38" fontId="3" fillId="2" borderId="87" xfId="3" applyNumberFormat="1" applyFont="1" applyFill="1" applyBorder="1" applyAlignment="1" applyProtection="1">
      <alignment horizontal="right" vertical="center" wrapText="1"/>
      <protection locked="0"/>
    </xf>
    <xf numFmtId="38" fontId="10" fillId="2" borderId="30" xfId="1" applyNumberFormat="1" applyFont="1" applyFill="1" applyBorder="1" applyAlignment="1" applyProtection="1">
      <alignment horizontal="right" vertical="center"/>
      <protection locked="0"/>
    </xf>
    <xf numFmtId="38" fontId="10" fillId="2" borderId="30" xfId="5" applyNumberFormat="1" applyFont="1" applyFill="1" applyBorder="1" applyAlignment="1" applyProtection="1">
      <alignment horizontal="right" vertical="center" wrapText="1"/>
      <protection locked="0"/>
    </xf>
    <xf numFmtId="38" fontId="10" fillId="2" borderId="30" xfId="0" applyNumberFormat="1" applyFont="1" applyFill="1" applyBorder="1" applyAlignment="1" applyProtection="1">
      <alignment horizontal="right" vertical="center"/>
      <protection locked="0"/>
    </xf>
    <xf numFmtId="38" fontId="3" fillId="2" borderId="30" xfId="3" applyNumberFormat="1" applyFont="1" applyFill="1" applyBorder="1" applyAlignment="1" applyProtection="1">
      <alignment horizontal="right" vertical="center" wrapText="1"/>
      <protection locked="0"/>
    </xf>
    <xf numFmtId="182" fontId="17" fillId="2" borderId="49" xfId="0" applyNumberFormat="1" applyFont="1" applyFill="1" applyBorder="1" applyAlignment="1" applyProtection="1">
      <alignment horizontal="center" vertical="center"/>
      <protection locked="0"/>
    </xf>
    <xf numFmtId="182" fontId="17" fillId="2" borderId="35" xfId="0" applyNumberFormat="1" applyFont="1" applyFill="1" applyBorder="1" applyAlignment="1" applyProtection="1">
      <alignment horizontal="center" vertical="center"/>
      <protection locked="0"/>
    </xf>
    <xf numFmtId="182" fontId="17" fillId="2" borderId="30" xfId="0" applyNumberFormat="1" applyFont="1" applyFill="1" applyBorder="1" applyAlignment="1" applyProtection="1">
      <alignment horizontal="center" vertical="center"/>
      <protection locked="0"/>
    </xf>
    <xf numFmtId="38" fontId="8" fillId="2" borderId="29" xfId="3" applyNumberFormat="1" applyFont="1" applyFill="1" applyBorder="1" applyAlignment="1" applyProtection="1">
      <alignment horizontal="right" vertical="center" wrapText="1"/>
      <protection locked="0"/>
    </xf>
    <xf numFmtId="38" fontId="17" fillId="2" borderId="49" xfId="1" applyNumberFormat="1" applyFont="1" applyFill="1" applyBorder="1" applyAlignment="1" applyProtection="1">
      <alignment horizontal="right" vertical="center"/>
      <protection locked="0"/>
    </xf>
    <xf numFmtId="38" fontId="17" fillId="2" borderId="49" xfId="5" applyNumberFormat="1" applyFont="1" applyFill="1" applyBorder="1" applyAlignment="1" applyProtection="1">
      <alignment horizontal="right" vertical="center" wrapText="1"/>
      <protection locked="0"/>
    </xf>
    <xf numFmtId="38" fontId="17" fillId="2" borderId="49" xfId="0" applyNumberFormat="1" applyFont="1" applyFill="1" applyBorder="1" applyAlignment="1" applyProtection="1">
      <alignment horizontal="right" vertical="center"/>
      <protection locked="0"/>
    </xf>
    <xf numFmtId="38" fontId="8" fillId="2" borderId="49" xfId="3" applyNumberFormat="1" applyFont="1" applyFill="1" applyBorder="1" applyAlignment="1" applyProtection="1">
      <alignment horizontal="right" vertical="center" wrapText="1"/>
      <protection locked="0"/>
    </xf>
    <xf numFmtId="38" fontId="8" fillId="2" borderId="82" xfId="3" applyNumberFormat="1" applyFont="1" applyFill="1" applyBorder="1" applyAlignment="1" applyProtection="1">
      <alignment horizontal="right" vertical="center" wrapText="1"/>
      <protection locked="0"/>
    </xf>
    <xf numFmtId="38" fontId="17" fillId="2" borderId="35" xfId="1" applyNumberFormat="1" applyFont="1" applyFill="1" applyBorder="1" applyAlignment="1" applyProtection="1">
      <alignment horizontal="right" vertical="center"/>
      <protection locked="0"/>
    </xf>
    <xf numFmtId="38" fontId="17" fillId="2" borderId="35" xfId="5" applyNumberFormat="1" applyFont="1" applyFill="1" applyBorder="1" applyAlignment="1" applyProtection="1">
      <alignment horizontal="right" vertical="center" wrapText="1"/>
      <protection locked="0"/>
    </xf>
    <xf numFmtId="38" fontId="17" fillId="2" borderId="35" xfId="0" applyNumberFormat="1" applyFont="1" applyFill="1" applyBorder="1" applyAlignment="1" applyProtection="1">
      <alignment horizontal="right" vertical="center"/>
      <protection locked="0"/>
    </xf>
    <xf numFmtId="38" fontId="8" fillId="2" borderId="35" xfId="3" applyNumberFormat="1" applyFont="1" applyFill="1" applyBorder="1" applyAlignment="1" applyProtection="1">
      <alignment horizontal="right" vertical="center" wrapText="1"/>
      <protection locked="0"/>
    </xf>
    <xf numFmtId="38" fontId="8" fillId="2" borderId="87" xfId="3" applyNumberFormat="1" applyFont="1" applyFill="1" applyBorder="1" applyAlignment="1" applyProtection="1">
      <alignment horizontal="right" vertical="center" wrapText="1"/>
      <protection locked="0"/>
    </xf>
    <xf numFmtId="38" fontId="17" fillId="2" borderId="30" xfId="1" applyNumberFormat="1" applyFont="1" applyFill="1" applyBorder="1" applyAlignment="1" applyProtection="1">
      <alignment horizontal="right" vertical="center"/>
      <protection locked="0"/>
    </xf>
    <xf numFmtId="38" fontId="17" fillId="2" borderId="30" xfId="5" applyNumberFormat="1" applyFont="1" applyFill="1" applyBorder="1" applyAlignment="1" applyProtection="1">
      <alignment horizontal="right" vertical="center" wrapText="1"/>
      <protection locked="0"/>
    </xf>
    <xf numFmtId="38" fontId="17" fillId="2" borderId="30" xfId="0" applyNumberFormat="1" applyFont="1" applyFill="1" applyBorder="1" applyAlignment="1" applyProtection="1">
      <alignment horizontal="right" vertical="center"/>
      <protection locked="0"/>
    </xf>
    <xf numFmtId="38" fontId="8" fillId="2" borderId="30" xfId="3" applyNumberFormat="1" applyFont="1" applyFill="1" applyBorder="1" applyAlignment="1" applyProtection="1">
      <alignment horizontal="right" vertical="center" wrapText="1"/>
      <protection locked="0"/>
    </xf>
    <xf numFmtId="186" fontId="17" fillId="2" borderId="31" xfId="0" applyNumberFormat="1" applyFont="1" applyFill="1" applyBorder="1" applyAlignment="1" applyProtection="1">
      <alignment horizontal="center" vertical="center"/>
      <protection locked="0"/>
    </xf>
    <xf numFmtId="186" fontId="17" fillId="2" borderId="2" xfId="0" applyNumberFormat="1" applyFont="1" applyFill="1" applyBorder="1" applyAlignment="1" applyProtection="1">
      <alignment horizontal="center" vertical="center"/>
      <protection locked="0"/>
    </xf>
    <xf numFmtId="186" fontId="17" fillId="2" borderId="125" xfId="0" applyNumberFormat="1" applyFont="1" applyFill="1" applyBorder="1" applyAlignment="1" applyProtection="1">
      <alignment horizontal="center" vertical="center"/>
      <protection locked="0"/>
    </xf>
    <xf numFmtId="0" fontId="10" fillId="2" borderId="94" xfId="0" applyFont="1" applyFill="1" applyBorder="1" applyAlignment="1" applyProtection="1">
      <alignment horizontal="left" vertical="center"/>
      <protection locked="0"/>
    </xf>
    <xf numFmtId="0" fontId="10" fillId="2" borderId="92" xfId="0" applyFont="1" applyFill="1" applyBorder="1" applyAlignment="1" applyProtection="1">
      <alignment horizontal="left" vertical="center"/>
      <protection locked="0"/>
    </xf>
    <xf numFmtId="0" fontId="10" fillId="2" borderId="98" xfId="0" applyFont="1" applyFill="1" applyBorder="1" applyAlignment="1" applyProtection="1">
      <alignment horizontal="left" vertical="center"/>
      <protection locked="0"/>
    </xf>
    <xf numFmtId="0" fontId="10" fillId="2" borderId="91" xfId="0" applyFont="1" applyFill="1" applyBorder="1" applyAlignment="1" applyProtection="1">
      <alignment horizontal="left" vertical="center"/>
      <protection locked="0"/>
    </xf>
    <xf numFmtId="0" fontId="10" fillId="2" borderId="93" xfId="0" applyFont="1" applyFill="1" applyBorder="1" applyAlignment="1" applyProtection="1">
      <alignment horizontal="left" vertical="center"/>
      <protection locked="0"/>
    </xf>
    <xf numFmtId="0" fontId="10" fillId="2" borderId="37"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10" fillId="2" borderId="89"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0" fontId="40" fillId="0" borderId="0" xfId="0" applyFont="1">
      <alignment vertical="center"/>
    </xf>
    <xf numFmtId="177" fontId="3" fillId="5" borderId="69" xfId="7" applyNumberFormat="1" applyFont="1" applyFill="1" applyBorder="1" applyAlignment="1" applyProtection="1">
      <alignment horizontal="center" vertical="center"/>
    </xf>
    <xf numFmtId="177" fontId="3" fillId="5" borderId="67" xfId="7" applyNumberFormat="1" applyFont="1" applyFill="1" applyBorder="1" applyAlignment="1" applyProtection="1">
      <alignment horizontal="center" vertical="center"/>
    </xf>
    <xf numFmtId="177" fontId="3" fillId="5" borderId="66" xfId="7" applyNumberFormat="1" applyFont="1" applyFill="1" applyBorder="1" applyAlignment="1" applyProtection="1">
      <alignment horizontal="center" vertical="center"/>
    </xf>
    <xf numFmtId="184" fontId="3" fillId="5" borderId="69" xfId="7" applyNumberFormat="1" applyFont="1" applyFill="1" applyBorder="1" applyAlignment="1" applyProtection="1">
      <alignment horizontal="center" vertical="center"/>
    </xf>
    <xf numFmtId="184" fontId="3" fillId="5" borderId="67" xfId="7" applyNumberFormat="1" applyFont="1" applyFill="1" applyBorder="1" applyAlignment="1" applyProtection="1">
      <alignment horizontal="center" vertical="center"/>
    </xf>
    <xf numFmtId="184" fontId="3" fillId="5" borderId="66" xfId="7" applyNumberFormat="1" applyFont="1" applyFill="1" applyBorder="1" applyAlignment="1" applyProtection="1">
      <alignment horizontal="center" vertical="center"/>
    </xf>
    <xf numFmtId="184" fontId="3" fillId="5" borderId="65" xfId="7" applyNumberFormat="1" applyFont="1" applyFill="1" applyBorder="1" applyAlignment="1" applyProtection="1">
      <alignment horizontal="center" vertical="center"/>
    </xf>
    <xf numFmtId="184" fontId="3" fillId="5" borderId="97" xfId="7" applyNumberFormat="1" applyFont="1" applyFill="1" applyBorder="1" applyAlignment="1" applyProtection="1">
      <alignment horizontal="center" vertical="center"/>
    </xf>
    <xf numFmtId="0" fontId="10" fillId="5" borderId="25" xfId="0" applyFont="1" applyFill="1" applyBorder="1" applyAlignment="1" applyProtection="1">
      <alignment horizontal="center" vertical="center"/>
    </xf>
    <xf numFmtId="38" fontId="10" fillId="5" borderId="94" xfId="1" applyFont="1" applyFill="1" applyBorder="1" applyAlignment="1" applyProtection="1">
      <alignment horizontal="right" vertical="center"/>
    </xf>
    <xf numFmtId="0" fontId="10" fillId="5" borderId="14" xfId="0" applyFont="1" applyFill="1" applyBorder="1" applyAlignment="1" applyProtection="1">
      <alignment horizontal="center" vertical="center"/>
    </xf>
    <xf numFmtId="38" fontId="10" fillId="5" borderId="92" xfId="1" applyFont="1" applyFill="1" applyBorder="1" applyAlignment="1" applyProtection="1">
      <alignment horizontal="right" vertical="center"/>
    </xf>
    <xf numFmtId="0" fontId="10" fillId="5" borderId="33" xfId="0" applyFont="1" applyFill="1" applyBorder="1" applyAlignment="1" applyProtection="1">
      <alignment horizontal="center" vertical="center"/>
    </xf>
    <xf numFmtId="38" fontId="10" fillId="5" borderId="98" xfId="1" applyFont="1" applyFill="1" applyBorder="1" applyAlignment="1" applyProtection="1">
      <alignment horizontal="right" vertical="center"/>
    </xf>
    <xf numFmtId="0" fontId="10" fillId="5" borderId="21" xfId="0" applyFont="1" applyFill="1" applyBorder="1" applyAlignment="1" applyProtection="1">
      <alignment horizontal="center" vertical="center"/>
    </xf>
    <xf numFmtId="38" fontId="10" fillId="5" borderId="91" xfId="1" applyFont="1" applyFill="1" applyBorder="1" applyAlignment="1" applyProtection="1">
      <alignment horizontal="center" vertical="center"/>
    </xf>
    <xf numFmtId="38" fontId="10" fillId="5" borderId="92" xfId="1" applyFont="1" applyFill="1" applyBorder="1" applyAlignment="1" applyProtection="1">
      <alignment horizontal="center" vertical="center"/>
    </xf>
    <xf numFmtId="0" fontId="10" fillId="5" borderId="16" xfId="0" applyFont="1" applyFill="1" applyBorder="1" applyAlignment="1" applyProtection="1">
      <alignment horizontal="center" vertical="center"/>
    </xf>
    <xf numFmtId="38" fontId="10" fillId="5" borderId="93" xfId="1" applyFont="1" applyFill="1" applyBorder="1" applyAlignment="1" applyProtection="1">
      <alignment horizontal="center" vertical="center"/>
    </xf>
    <xf numFmtId="176" fontId="10" fillId="5" borderId="31" xfId="0" applyNumberFormat="1" applyFont="1" applyFill="1" applyBorder="1" applyAlignment="1">
      <alignment horizontal="center" vertical="center"/>
    </xf>
    <xf numFmtId="0" fontId="10" fillId="5" borderId="57" xfId="0" applyFont="1" applyFill="1" applyBorder="1" applyAlignment="1">
      <alignment horizontal="center" vertical="center"/>
    </xf>
    <xf numFmtId="0" fontId="10" fillId="5" borderId="63" xfId="0" applyFont="1" applyFill="1" applyBorder="1" applyAlignment="1">
      <alignment horizontal="center" vertical="center"/>
    </xf>
    <xf numFmtId="177" fontId="3" fillId="5" borderId="65" xfId="7" applyNumberFormat="1" applyFont="1" applyFill="1" applyBorder="1" applyAlignment="1" applyProtection="1">
      <alignment horizontal="center" vertical="center"/>
    </xf>
    <xf numFmtId="0" fontId="3" fillId="5" borderId="65" xfId="3" applyFont="1" applyFill="1" applyBorder="1" applyAlignment="1">
      <alignment horizontal="center" vertical="center" wrapText="1"/>
    </xf>
    <xf numFmtId="38" fontId="3" fillId="2" borderId="37" xfId="3" applyNumberFormat="1" applyFont="1" applyFill="1" applyBorder="1" applyAlignment="1" applyProtection="1">
      <alignment horizontal="center" vertical="center" wrapText="1"/>
      <protection locked="0"/>
    </xf>
    <xf numFmtId="0" fontId="10" fillId="5" borderId="25" xfId="0" applyFont="1" applyFill="1" applyBorder="1" applyAlignment="1">
      <alignment horizontal="center" vertical="center"/>
    </xf>
    <xf numFmtId="38" fontId="10" fillId="5" borderId="94" xfId="1" applyFont="1" applyFill="1" applyBorder="1" applyAlignment="1">
      <alignment horizontal="center" vertical="center"/>
    </xf>
    <xf numFmtId="0" fontId="10" fillId="6" borderId="5" xfId="0" applyFont="1" applyFill="1" applyBorder="1" applyAlignment="1" applyProtection="1">
      <alignment horizontal="left" vertical="center" wrapText="1"/>
      <protection locked="0"/>
    </xf>
    <xf numFmtId="176" fontId="10" fillId="5" borderId="2" xfId="0" applyNumberFormat="1" applyFont="1" applyFill="1" applyBorder="1" applyAlignment="1">
      <alignment horizontal="center" vertical="center"/>
    </xf>
    <xf numFmtId="0" fontId="10" fillId="5" borderId="58" xfId="0" applyFont="1" applyFill="1" applyBorder="1" applyAlignment="1">
      <alignment horizontal="center" vertical="center"/>
    </xf>
    <xf numFmtId="183" fontId="10" fillId="2" borderId="2" xfId="0" applyNumberFormat="1" applyFont="1" applyFill="1" applyBorder="1" applyAlignment="1" applyProtection="1">
      <alignment horizontal="center" vertical="center"/>
      <protection locked="0"/>
    </xf>
    <xf numFmtId="0" fontId="3" fillId="5" borderId="67" xfId="3" applyFont="1" applyFill="1" applyBorder="1" applyAlignment="1">
      <alignment horizontal="center" vertical="center" wrapText="1"/>
    </xf>
    <xf numFmtId="38" fontId="10" fillId="2" borderId="5" xfId="1" applyNumberFormat="1" applyFont="1" applyFill="1" applyBorder="1" applyAlignment="1" applyProtection="1">
      <alignment horizontal="right" vertical="center"/>
      <protection locked="0"/>
    </xf>
    <xf numFmtId="38" fontId="3" fillId="2" borderId="15" xfId="3" applyNumberFormat="1" applyFont="1" applyFill="1" applyBorder="1" applyAlignment="1" applyProtection="1">
      <alignment horizontal="center" vertical="center" wrapText="1"/>
      <protection locked="0"/>
    </xf>
    <xf numFmtId="0" fontId="10" fillId="5" borderId="14" xfId="0" applyFont="1" applyFill="1" applyBorder="1" applyAlignment="1">
      <alignment horizontal="center" vertical="center"/>
    </xf>
    <xf numFmtId="38" fontId="10" fillId="5" borderId="92" xfId="1" applyFont="1" applyFill="1" applyBorder="1" applyAlignment="1">
      <alignment horizontal="center" vertical="center"/>
    </xf>
    <xf numFmtId="38" fontId="3" fillId="2" borderId="14" xfId="3" applyNumberFormat="1" applyFont="1" applyFill="1" applyBorder="1" applyAlignment="1" applyProtection="1">
      <alignment horizontal="center" vertical="center" wrapText="1"/>
      <protection locked="0"/>
    </xf>
    <xf numFmtId="38" fontId="3" fillId="2" borderId="5" xfId="3" applyNumberFormat="1" applyFont="1" applyFill="1" applyBorder="1" applyAlignment="1" applyProtection="1">
      <alignment horizontal="center" vertical="center" wrapText="1"/>
      <protection locked="0"/>
    </xf>
    <xf numFmtId="0" fontId="10" fillId="6" borderId="34" xfId="0" applyFont="1" applyFill="1" applyBorder="1" applyAlignment="1" applyProtection="1">
      <alignment horizontal="left" vertical="center" wrapText="1"/>
      <protection locked="0"/>
    </xf>
    <xf numFmtId="0" fontId="10" fillId="5" borderId="96" xfId="0" applyFont="1" applyFill="1" applyBorder="1" applyAlignment="1">
      <alignment horizontal="center" vertical="center"/>
    </xf>
    <xf numFmtId="183" fontId="10" fillId="2" borderId="35" xfId="0" applyNumberFormat="1" applyFont="1" applyFill="1" applyBorder="1" applyAlignment="1" applyProtection="1">
      <alignment horizontal="center" vertical="center"/>
      <protection locked="0"/>
    </xf>
    <xf numFmtId="177" fontId="3" fillId="5" borderId="97" xfId="7" applyNumberFormat="1" applyFont="1" applyFill="1" applyBorder="1" applyAlignment="1" applyProtection="1">
      <alignment horizontal="center" vertical="center"/>
    </xf>
    <xf numFmtId="0" fontId="3" fillId="5" borderId="97" xfId="3" applyFont="1" applyFill="1" applyBorder="1" applyAlignment="1">
      <alignment horizontal="center" vertical="center" wrapText="1"/>
    </xf>
    <xf numFmtId="38" fontId="3" fillId="2" borderId="33" xfId="3" applyNumberFormat="1" applyFont="1" applyFill="1" applyBorder="1" applyAlignment="1" applyProtection="1">
      <alignment horizontal="center" vertical="center" wrapText="1"/>
      <protection locked="0"/>
    </xf>
    <xf numFmtId="38" fontId="10" fillId="2" borderId="34" xfId="1" applyNumberFormat="1" applyFont="1" applyFill="1" applyBorder="1" applyAlignment="1" applyProtection="1">
      <alignment horizontal="right" vertical="center"/>
      <protection locked="0"/>
    </xf>
    <xf numFmtId="38" fontId="3" fillId="2" borderId="34" xfId="3" applyNumberFormat="1" applyFont="1" applyFill="1" applyBorder="1" applyAlignment="1" applyProtection="1">
      <alignment horizontal="center" vertical="center" wrapText="1"/>
      <protection locked="0"/>
    </xf>
    <xf numFmtId="38" fontId="3" fillId="2" borderId="89" xfId="3" applyNumberFormat="1" applyFont="1" applyFill="1" applyBorder="1" applyAlignment="1" applyProtection="1">
      <alignment horizontal="center" vertical="center" wrapText="1"/>
      <protection locked="0"/>
    </xf>
    <xf numFmtId="0" fontId="10" fillId="5" borderId="33" xfId="0" applyFont="1" applyFill="1" applyBorder="1" applyAlignment="1">
      <alignment horizontal="center" vertical="center"/>
    </xf>
    <xf numFmtId="38" fontId="10" fillId="5" borderId="98" xfId="1" applyFont="1" applyFill="1" applyBorder="1" applyAlignment="1">
      <alignment horizontal="center" vertical="center"/>
    </xf>
    <xf numFmtId="0" fontId="10" fillId="6" borderId="9" xfId="0" applyFont="1" applyFill="1" applyBorder="1" applyAlignment="1">
      <alignment horizontal="left" vertical="center" wrapText="1"/>
    </xf>
    <xf numFmtId="176" fontId="10" fillId="5" borderId="10" xfId="0" applyNumberFormat="1" applyFont="1" applyFill="1" applyBorder="1" applyAlignment="1">
      <alignment horizontal="center" vertical="center"/>
    </xf>
    <xf numFmtId="0" fontId="10" fillId="2" borderId="57" xfId="0" applyFont="1" applyFill="1" applyBorder="1" applyAlignment="1" applyProtection="1">
      <alignment horizontal="center" vertical="center"/>
      <protection locked="0"/>
    </xf>
    <xf numFmtId="183" fontId="10" fillId="2" borderId="10" xfId="0" applyNumberFormat="1" applyFont="1" applyFill="1" applyBorder="1" applyAlignment="1" applyProtection="1">
      <alignment horizontal="center" vertical="center"/>
      <protection locked="0"/>
    </xf>
    <xf numFmtId="0" fontId="3" fillId="2" borderId="69" xfId="3" applyFont="1" applyFill="1" applyBorder="1" applyAlignment="1" applyProtection="1">
      <alignment horizontal="center" vertical="center" wrapText="1"/>
      <protection locked="0"/>
    </xf>
    <xf numFmtId="38" fontId="3" fillId="2" borderId="21" xfId="3" applyNumberFormat="1" applyFont="1" applyFill="1" applyBorder="1" applyAlignment="1" applyProtection="1">
      <alignment horizontal="center" vertical="center" wrapText="1"/>
      <protection locked="0"/>
    </xf>
    <xf numFmtId="38" fontId="10" fillId="2" borderId="9" xfId="1" applyNumberFormat="1" applyFont="1" applyFill="1" applyBorder="1" applyAlignment="1" applyProtection="1">
      <alignment horizontal="right" vertical="center"/>
      <protection locked="0"/>
    </xf>
    <xf numFmtId="38" fontId="3" fillId="2" borderId="9" xfId="3" applyNumberFormat="1" applyFont="1" applyFill="1" applyBorder="1" applyAlignment="1" applyProtection="1">
      <alignment horizontal="center" vertical="center" wrapText="1"/>
      <protection locked="0"/>
    </xf>
    <xf numFmtId="38" fontId="3" fillId="2" borderId="22" xfId="3" applyNumberFormat="1"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protection locked="0"/>
    </xf>
    <xf numFmtId="38" fontId="10" fillId="5" borderId="91" xfId="1" applyFont="1" applyFill="1" applyBorder="1" applyAlignment="1">
      <alignment horizontal="center" vertical="center"/>
    </xf>
    <xf numFmtId="0" fontId="10" fillId="6" borderId="5" xfId="0" applyFont="1" applyFill="1" applyBorder="1" applyAlignment="1">
      <alignment horizontal="left" vertical="center" wrapText="1"/>
    </xf>
    <xf numFmtId="0" fontId="10" fillId="2" borderId="58" xfId="0" applyFont="1" applyFill="1" applyBorder="1" applyAlignment="1" applyProtection="1">
      <alignment horizontal="center" vertical="center"/>
      <protection locked="0"/>
    </xf>
    <xf numFmtId="0" fontId="3" fillId="2" borderId="67" xfId="3"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protection locked="0"/>
    </xf>
    <xf numFmtId="0" fontId="10" fillId="6" borderId="17" xfId="0" applyFont="1" applyFill="1" applyBorder="1" applyAlignment="1">
      <alignment horizontal="left" vertical="center" wrapText="1"/>
    </xf>
    <xf numFmtId="0" fontId="10" fillId="2" borderId="59" xfId="0" applyFont="1" applyFill="1" applyBorder="1" applyAlignment="1" applyProtection="1">
      <alignment horizontal="center" vertical="center"/>
      <protection locked="0"/>
    </xf>
    <xf numFmtId="183" fontId="10" fillId="2" borderId="30" xfId="0" applyNumberFormat="1" applyFont="1" applyFill="1" applyBorder="1" applyAlignment="1" applyProtection="1">
      <alignment horizontal="center" vertical="center"/>
      <protection locked="0"/>
    </xf>
    <xf numFmtId="0" fontId="3" fillId="2" borderId="66" xfId="3" applyFont="1" applyFill="1" applyBorder="1" applyAlignment="1" applyProtection="1">
      <alignment horizontal="center" vertical="center" wrapText="1"/>
      <protection locked="0"/>
    </xf>
    <xf numFmtId="38" fontId="3" fillId="2" borderId="16" xfId="3" applyNumberFormat="1" applyFont="1" applyFill="1" applyBorder="1" applyAlignment="1" applyProtection="1">
      <alignment horizontal="center" vertical="center" wrapText="1"/>
      <protection locked="0"/>
    </xf>
    <xf numFmtId="38" fontId="10" fillId="2" borderId="17" xfId="1" applyNumberFormat="1" applyFont="1" applyFill="1" applyBorder="1" applyAlignment="1" applyProtection="1">
      <alignment horizontal="right" vertical="center"/>
      <protection locked="0"/>
    </xf>
    <xf numFmtId="38" fontId="3" fillId="2" borderId="17" xfId="3" applyNumberFormat="1" applyFont="1" applyFill="1" applyBorder="1" applyAlignment="1" applyProtection="1">
      <alignment horizontal="center" vertical="center" wrapText="1"/>
      <protection locked="0"/>
    </xf>
    <xf numFmtId="38" fontId="3" fillId="2" borderId="18" xfId="3" applyNumberFormat="1"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protection locked="0"/>
    </xf>
    <xf numFmtId="38" fontId="10" fillId="5" borderId="93" xfId="1" applyFont="1" applyFill="1" applyBorder="1" applyAlignment="1">
      <alignment horizontal="center" vertical="center"/>
    </xf>
    <xf numFmtId="0" fontId="3" fillId="0" borderId="0" xfId="4" applyFont="1" applyFill="1" applyBorder="1" applyAlignment="1">
      <alignment vertical="top" wrapText="1"/>
    </xf>
    <xf numFmtId="0" fontId="3" fillId="0" borderId="0" xfId="4" applyFont="1" applyFill="1" applyBorder="1" applyAlignment="1" applyProtection="1">
      <alignment vertical="top" wrapText="1"/>
    </xf>
    <xf numFmtId="176" fontId="10" fillId="2" borderId="31" xfId="0" applyNumberFormat="1" applyFont="1" applyFill="1" applyBorder="1" applyAlignment="1" applyProtection="1">
      <alignment horizontal="center" vertical="center"/>
      <protection locked="0"/>
    </xf>
    <xf numFmtId="0" fontId="10" fillId="5" borderId="107" xfId="0" applyFont="1" applyFill="1" applyBorder="1" applyAlignment="1">
      <alignment horizontal="center" vertical="center"/>
    </xf>
    <xf numFmtId="38" fontId="10" fillId="5" borderId="94" xfId="1" applyFont="1" applyFill="1" applyBorder="1" applyAlignment="1">
      <alignment horizontal="right" vertical="center"/>
    </xf>
    <xf numFmtId="176" fontId="10" fillId="2" borderId="2" xfId="0" applyNumberFormat="1" applyFont="1" applyFill="1" applyBorder="1" applyAlignment="1" applyProtection="1">
      <alignment horizontal="center" vertical="center"/>
      <protection locked="0"/>
    </xf>
    <xf numFmtId="184" fontId="10" fillId="2" borderId="2" xfId="0" applyNumberFormat="1" applyFont="1" applyFill="1" applyBorder="1" applyAlignment="1" applyProtection="1">
      <alignment horizontal="center" vertical="center"/>
      <protection locked="0"/>
    </xf>
    <xf numFmtId="38" fontId="10" fillId="5" borderId="92" xfId="1" applyFont="1" applyFill="1" applyBorder="1" applyAlignment="1">
      <alignment horizontal="right" vertical="center"/>
    </xf>
    <xf numFmtId="176" fontId="10" fillId="2" borderId="35" xfId="0" applyNumberFormat="1" applyFont="1" applyFill="1" applyBorder="1" applyAlignment="1" applyProtection="1">
      <alignment horizontal="center" vertical="center"/>
      <protection locked="0"/>
    </xf>
    <xf numFmtId="184" fontId="10" fillId="2" borderId="35" xfId="0" applyNumberFormat="1" applyFont="1" applyFill="1" applyBorder="1" applyAlignment="1" applyProtection="1">
      <alignment horizontal="center" vertical="center"/>
      <protection locked="0"/>
    </xf>
    <xf numFmtId="38" fontId="10" fillId="5" borderId="98" xfId="1" applyFont="1" applyFill="1" applyBorder="1" applyAlignment="1">
      <alignment horizontal="right" vertical="center"/>
    </xf>
    <xf numFmtId="176" fontId="10" fillId="2" borderId="10" xfId="0" applyNumberFormat="1" applyFont="1" applyFill="1" applyBorder="1" applyAlignment="1" applyProtection="1">
      <alignment horizontal="center" vertical="center"/>
      <protection locked="0"/>
    </xf>
    <xf numFmtId="184" fontId="10" fillId="2" borderId="10" xfId="0" applyNumberFormat="1" applyFont="1" applyFill="1" applyBorder="1" applyAlignment="1" applyProtection="1">
      <alignment horizontal="center" vertical="center"/>
      <protection locked="0"/>
    </xf>
    <xf numFmtId="176" fontId="10" fillId="2" borderId="30" xfId="0" applyNumberFormat="1" applyFont="1" applyFill="1" applyBorder="1" applyAlignment="1" applyProtection="1">
      <alignment horizontal="center" vertical="center"/>
      <protection locked="0"/>
    </xf>
    <xf numFmtId="184" fontId="10" fillId="2" borderId="30" xfId="0" applyNumberFormat="1" applyFont="1" applyFill="1" applyBorder="1" applyAlignment="1" applyProtection="1">
      <alignment horizontal="center" vertical="center"/>
      <protection locked="0"/>
    </xf>
    <xf numFmtId="176" fontId="10" fillId="2" borderId="125" xfId="0" applyNumberFormat="1" applyFont="1" applyFill="1" applyBorder="1" applyAlignment="1" applyProtection="1">
      <alignment horizontal="center" vertical="center"/>
      <protection locked="0"/>
    </xf>
    <xf numFmtId="0" fontId="10" fillId="3" borderId="34" xfId="4" applyFont="1" applyFill="1" applyBorder="1" applyAlignment="1">
      <alignment horizontal="center" vertical="top" wrapText="1"/>
    </xf>
    <xf numFmtId="0" fontId="10" fillId="3" borderId="40" xfId="4" applyFont="1" applyFill="1" applyBorder="1" applyAlignment="1">
      <alignment horizontal="center" vertical="top" wrapText="1"/>
    </xf>
    <xf numFmtId="0" fontId="3" fillId="6" borderId="9" xfId="4" applyFont="1" applyFill="1" applyBorder="1" applyAlignment="1" applyProtection="1">
      <alignment horizontal="left" vertical="top" wrapText="1"/>
      <protection locked="0"/>
    </xf>
    <xf numFmtId="0" fontId="10" fillId="6" borderId="26" xfId="0" applyFont="1" applyFill="1" applyBorder="1" applyAlignment="1" applyProtection="1">
      <alignment horizontal="center" vertical="center" wrapText="1"/>
      <protection locked="0"/>
    </xf>
    <xf numFmtId="0" fontId="3" fillId="6" borderId="26" xfId="4" applyFont="1" applyFill="1" applyBorder="1" applyAlignment="1" applyProtection="1">
      <alignment horizontal="left" vertical="top" wrapText="1"/>
      <protection locked="0"/>
    </xf>
    <xf numFmtId="0" fontId="10" fillId="6" borderId="40" xfId="0" applyFont="1" applyFill="1" applyBorder="1" applyAlignment="1" applyProtection="1">
      <alignment horizontal="center" vertical="center" wrapText="1"/>
      <protection locked="0"/>
    </xf>
    <xf numFmtId="0" fontId="3" fillId="6" borderId="40" xfId="4"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center" wrapText="1"/>
      <protection locked="0"/>
    </xf>
    <xf numFmtId="0" fontId="3" fillId="0" borderId="0" xfId="5" applyFont="1" applyBorder="1" applyProtection="1">
      <alignment vertical="center"/>
    </xf>
    <xf numFmtId="0" fontId="21" fillId="0" borderId="0" xfId="5" applyFont="1" applyBorder="1" applyProtection="1">
      <alignment vertical="center"/>
    </xf>
    <xf numFmtId="38" fontId="10" fillId="5" borderId="94" xfId="1" applyFont="1" applyFill="1" applyBorder="1" applyAlignment="1" applyProtection="1">
      <alignment horizontal="center" vertical="center"/>
    </xf>
    <xf numFmtId="38" fontId="10" fillId="5" borderId="98" xfId="1" applyFont="1" applyFill="1" applyBorder="1" applyAlignment="1" applyProtection="1">
      <alignment horizontal="center" vertical="center"/>
    </xf>
    <xf numFmtId="0" fontId="10" fillId="3" borderId="0" xfId="0" applyFont="1" applyFill="1" applyBorder="1">
      <alignment vertical="center"/>
    </xf>
    <xf numFmtId="0" fontId="10" fillId="3" borderId="19" xfId="0" applyFont="1" applyFill="1" applyBorder="1">
      <alignment vertical="center"/>
    </xf>
    <xf numFmtId="0" fontId="10" fillId="3" borderId="41" xfId="10" applyFont="1" applyFill="1" applyBorder="1">
      <alignment vertical="center"/>
    </xf>
    <xf numFmtId="0" fontId="10" fillId="3" borderId="50" xfId="10"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10" fillId="0" borderId="0" xfId="10" applyFont="1" applyProtection="1">
      <alignment vertical="center"/>
    </xf>
    <xf numFmtId="0" fontId="10" fillId="0" borderId="0" xfId="0" applyFont="1" applyFill="1" applyBorder="1" applyAlignment="1">
      <alignment horizontal="center" vertical="center"/>
    </xf>
    <xf numFmtId="0" fontId="3" fillId="0" borderId="0" xfId="4" applyFont="1" applyFill="1" applyBorder="1" applyAlignment="1" applyProtection="1">
      <alignment horizontal="center" vertical="center" wrapText="1"/>
      <protection locked="0"/>
    </xf>
    <xf numFmtId="0" fontId="10" fillId="2" borderId="25" xfId="0" applyFont="1" applyFill="1" applyBorder="1" applyAlignment="1" applyProtection="1">
      <alignment horizontal="left" vertical="center" wrapText="1"/>
      <protection locked="0"/>
    </xf>
    <xf numFmtId="0" fontId="10" fillId="2" borderId="51"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32" fillId="0" borderId="0" xfId="0" applyFont="1" applyFill="1" applyBorder="1">
      <alignment vertical="center"/>
    </xf>
    <xf numFmtId="0" fontId="10" fillId="2" borderId="84" xfId="0" applyFont="1" applyFill="1" applyBorder="1" applyAlignment="1" applyProtection="1">
      <alignment horizontal="center" vertical="center" wrapText="1"/>
      <protection locked="0"/>
    </xf>
    <xf numFmtId="0" fontId="10" fillId="2" borderId="33"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7" fillId="2" borderId="84" xfId="0" applyFont="1" applyFill="1" applyBorder="1" applyAlignment="1" applyProtection="1">
      <alignment horizontal="center" vertical="center" wrapText="1"/>
      <protection locked="0"/>
    </xf>
    <xf numFmtId="0" fontId="17" fillId="2" borderId="33" xfId="0" applyFont="1" applyFill="1" applyBorder="1" applyAlignment="1" applyProtection="1">
      <alignment horizontal="center" vertical="center" wrapText="1"/>
      <protection locked="0"/>
    </xf>
    <xf numFmtId="0" fontId="17" fillId="2" borderId="16"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7" fillId="2" borderId="25"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21" fillId="0" borderId="0" xfId="0" applyFont="1" applyFill="1" applyBorder="1">
      <alignment vertical="center"/>
    </xf>
    <xf numFmtId="0" fontId="16" fillId="0" borderId="0" xfId="0" applyFont="1" applyFill="1" applyBorder="1">
      <alignment vertical="center"/>
    </xf>
    <xf numFmtId="0" fontId="23" fillId="0" borderId="0" xfId="0" applyFont="1" applyProtection="1">
      <alignment vertical="center"/>
    </xf>
    <xf numFmtId="0" fontId="3" fillId="0" borderId="0" xfId="4" applyNumberFormat="1" applyFont="1" applyFill="1" applyBorder="1" applyAlignment="1" applyProtection="1">
      <alignment horizontal="center" vertical="center" wrapText="1"/>
    </xf>
    <xf numFmtId="0" fontId="21" fillId="0" borderId="0" xfId="0" applyFont="1" applyFill="1" applyAlignment="1" applyProtection="1">
      <alignment horizontal="center" vertical="center"/>
    </xf>
    <xf numFmtId="0" fontId="34" fillId="0" borderId="0" xfId="5" applyFont="1" applyFill="1" applyAlignment="1" applyProtection="1">
      <alignment horizontal="center" vertical="center"/>
    </xf>
    <xf numFmtId="0" fontId="21" fillId="0" borderId="0" xfId="0" applyFont="1" applyAlignment="1" applyProtection="1">
      <alignment horizontal="center" vertical="center"/>
    </xf>
    <xf numFmtId="0" fontId="8" fillId="0" borderId="0" xfId="4" applyNumberFormat="1" applyFont="1" applyFill="1" applyBorder="1" applyAlignment="1" applyProtection="1">
      <alignment horizontal="center" vertical="center" wrapText="1"/>
    </xf>
    <xf numFmtId="0" fontId="3" fillId="0" borderId="0" xfId="4" applyFont="1" applyFill="1" applyBorder="1" applyAlignment="1" applyProtection="1">
      <alignment horizontal="center" vertical="center" wrapText="1"/>
    </xf>
    <xf numFmtId="0" fontId="8" fillId="0" borderId="0" xfId="4" applyFont="1" applyFill="1" applyBorder="1" applyAlignment="1" applyProtection="1">
      <alignment horizontal="center" vertical="center" wrapText="1"/>
    </xf>
    <xf numFmtId="3" fontId="8" fillId="0" borderId="0" xfId="4" applyNumberFormat="1" applyFont="1" applyFill="1" applyBorder="1" applyAlignment="1" applyProtection="1">
      <alignment horizontal="center" vertical="center" wrapText="1"/>
    </xf>
    <xf numFmtId="0" fontId="9" fillId="0" borderId="0" xfId="9" applyFill="1" applyBorder="1">
      <alignment vertical="center"/>
    </xf>
    <xf numFmtId="0" fontId="9" fillId="0" borderId="0" xfId="9" applyFill="1" applyBorder="1" applyAlignment="1">
      <alignment horizontal="right" vertical="center"/>
    </xf>
    <xf numFmtId="0" fontId="9" fillId="8" borderId="21" xfId="9" applyFill="1" applyBorder="1">
      <alignment vertical="center"/>
    </xf>
    <xf numFmtId="0" fontId="9" fillId="8" borderId="22" xfId="9" applyFill="1" applyBorder="1">
      <alignment vertical="center"/>
    </xf>
    <xf numFmtId="0" fontId="9" fillId="8" borderId="14" xfId="9" applyFill="1" applyBorder="1">
      <alignment vertical="center"/>
    </xf>
    <xf numFmtId="0" fontId="9" fillId="8" borderId="89" xfId="9" applyFill="1" applyBorder="1">
      <alignment vertical="center"/>
    </xf>
    <xf numFmtId="0" fontId="9" fillId="8" borderId="37" xfId="9" applyFill="1" applyBorder="1">
      <alignment vertical="center"/>
    </xf>
    <xf numFmtId="0" fontId="9" fillId="12" borderId="126" xfId="9" applyFill="1" applyBorder="1">
      <alignment vertical="center"/>
    </xf>
    <xf numFmtId="0" fontId="17" fillId="5" borderId="59" xfId="0" applyFont="1" applyFill="1" applyBorder="1" applyAlignment="1">
      <alignment horizontal="center" vertical="center"/>
    </xf>
    <xf numFmtId="183" fontId="17" fillId="2" borderId="30" xfId="0" applyNumberFormat="1" applyFont="1" applyFill="1" applyBorder="1" applyAlignment="1" applyProtection="1">
      <alignment horizontal="center" vertical="center"/>
      <protection locked="0"/>
    </xf>
    <xf numFmtId="184" fontId="8" fillId="5" borderId="66" xfId="7" applyNumberFormat="1" applyFont="1" applyFill="1" applyBorder="1" applyAlignment="1" applyProtection="1">
      <alignment horizontal="center" vertical="center"/>
    </xf>
    <xf numFmtId="0" fontId="8" fillId="5" borderId="66" xfId="3" applyFont="1" applyFill="1" applyBorder="1" applyAlignment="1">
      <alignment horizontal="center" vertical="center" wrapText="1"/>
    </xf>
    <xf numFmtId="38" fontId="8" fillId="2" borderId="16" xfId="3" applyNumberFormat="1" applyFont="1" applyFill="1" applyBorder="1" applyAlignment="1" applyProtection="1">
      <alignment horizontal="center" vertical="center" wrapText="1"/>
      <protection locked="0"/>
    </xf>
    <xf numFmtId="38" fontId="17" fillId="2" borderId="17" xfId="1" applyNumberFormat="1" applyFont="1" applyFill="1" applyBorder="1" applyAlignment="1" applyProtection="1">
      <alignment horizontal="right" vertical="center"/>
      <protection locked="0"/>
    </xf>
    <xf numFmtId="38" fontId="8" fillId="2" borderId="17" xfId="3" applyNumberFormat="1" applyFont="1" applyFill="1" applyBorder="1" applyAlignment="1" applyProtection="1">
      <alignment horizontal="center" vertical="center" wrapText="1"/>
      <protection locked="0"/>
    </xf>
    <xf numFmtId="38" fontId="8" fillId="2" borderId="18" xfId="3" applyNumberFormat="1" applyFont="1" applyFill="1" applyBorder="1" applyAlignment="1" applyProtection="1">
      <alignment horizontal="center" vertical="center" wrapText="1"/>
      <protection locked="0"/>
    </xf>
    <xf numFmtId="0" fontId="8" fillId="7" borderId="0" xfId="4" applyFont="1" applyFill="1" applyBorder="1" applyAlignment="1" applyProtection="1">
      <alignment vertical="center" wrapText="1"/>
    </xf>
    <xf numFmtId="0" fontId="10" fillId="0" borderId="3" xfId="0" applyFont="1" applyBorder="1" applyProtection="1">
      <alignment vertical="center"/>
    </xf>
    <xf numFmtId="0" fontId="10" fillId="0" borderId="43" xfId="0" applyFont="1" applyBorder="1" applyProtection="1">
      <alignment vertical="center"/>
    </xf>
    <xf numFmtId="0" fontId="10" fillId="0" borderId="44" xfId="0" applyFont="1" applyBorder="1" applyProtection="1">
      <alignment vertical="center"/>
    </xf>
    <xf numFmtId="0" fontId="10" fillId="0" borderId="6" xfId="0" applyFont="1" applyBorder="1" applyProtection="1">
      <alignment vertical="center"/>
    </xf>
    <xf numFmtId="0" fontId="10" fillId="0" borderId="6" xfId="0" applyFont="1" applyBorder="1" applyAlignment="1" applyProtection="1">
      <alignment vertical="center" wrapText="1"/>
    </xf>
    <xf numFmtId="0" fontId="10" fillId="0" borderId="45" xfId="0" applyFont="1" applyBorder="1" applyProtection="1">
      <alignment vertical="center"/>
    </xf>
    <xf numFmtId="0" fontId="10" fillId="0" borderId="4" xfId="0" applyFont="1" applyBorder="1" applyProtection="1">
      <alignment vertical="center"/>
    </xf>
    <xf numFmtId="0" fontId="10" fillId="0" borderId="47" xfId="0" applyFont="1" applyBorder="1" applyProtection="1">
      <alignment vertical="center"/>
    </xf>
    <xf numFmtId="0" fontId="10" fillId="0" borderId="48" xfId="0" applyFont="1" applyBorder="1" applyProtection="1">
      <alignment vertical="center"/>
    </xf>
    <xf numFmtId="0" fontId="3" fillId="2" borderId="49" xfId="3" applyNumberFormat="1" applyFont="1" applyFill="1" applyBorder="1" applyAlignment="1" applyProtection="1">
      <alignment horizontal="center" vertical="center"/>
      <protection locked="0"/>
    </xf>
    <xf numFmtId="0" fontId="3" fillId="2" borderId="35" xfId="3" applyNumberFormat="1" applyFont="1" applyFill="1" applyBorder="1" applyAlignment="1" applyProtection="1">
      <alignment horizontal="center" vertical="center"/>
      <protection locked="0"/>
    </xf>
    <xf numFmtId="0" fontId="3" fillId="2" borderId="30" xfId="3" applyNumberFormat="1" applyFont="1" applyFill="1" applyBorder="1" applyAlignment="1" applyProtection="1">
      <alignment horizontal="center" vertical="center"/>
      <protection locked="0"/>
    </xf>
    <xf numFmtId="0" fontId="8" fillId="2" borderId="49" xfId="3" applyNumberFormat="1" applyFont="1" applyFill="1" applyBorder="1" applyAlignment="1" applyProtection="1">
      <alignment horizontal="center" vertical="center"/>
      <protection locked="0"/>
    </xf>
    <xf numFmtId="0" fontId="8" fillId="2" borderId="35" xfId="3" applyNumberFormat="1" applyFont="1" applyFill="1" applyBorder="1" applyAlignment="1" applyProtection="1">
      <alignment horizontal="center" vertical="center"/>
      <protection locked="0"/>
    </xf>
    <xf numFmtId="0" fontId="8" fillId="2" borderId="30" xfId="3" applyNumberFormat="1" applyFont="1" applyFill="1" applyBorder="1" applyAlignment="1" applyProtection="1">
      <alignment horizontal="center" vertical="center"/>
      <protection locked="0"/>
    </xf>
    <xf numFmtId="0" fontId="3" fillId="2" borderId="1" xfId="3" applyNumberFormat="1" applyFont="1" applyFill="1" applyBorder="1" applyAlignment="1" applyProtection="1">
      <alignment horizontal="center" vertical="center"/>
      <protection locked="0"/>
    </xf>
    <xf numFmtId="0" fontId="3" fillId="2" borderId="20" xfId="3" applyNumberFormat="1" applyFont="1" applyFill="1" applyBorder="1" applyAlignment="1" applyProtection="1">
      <alignment horizontal="center" vertical="center"/>
      <protection locked="0"/>
    </xf>
    <xf numFmtId="0" fontId="3" fillId="2" borderId="52" xfId="3" applyNumberFormat="1" applyFont="1" applyFill="1" applyBorder="1" applyAlignment="1" applyProtection="1">
      <alignment horizontal="center" vertical="center"/>
      <protection locked="0"/>
    </xf>
    <xf numFmtId="0" fontId="3" fillId="2" borderId="54" xfId="3" applyNumberFormat="1" applyFont="1" applyFill="1" applyBorder="1" applyAlignment="1" applyProtection="1">
      <alignment horizontal="center" vertical="center"/>
      <protection locked="0"/>
    </xf>
    <xf numFmtId="0" fontId="8" fillId="2" borderId="11" xfId="3" applyNumberFormat="1" applyFont="1" applyFill="1" applyBorder="1" applyAlignment="1" applyProtection="1">
      <alignment horizontal="center" vertical="center"/>
      <protection locked="0"/>
    </xf>
    <xf numFmtId="0" fontId="8" fillId="2" borderId="1" xfId="3" applyNumberFormat="1" applyFont="1" applyFill="1" applyBorder="1" applyAlignment="1" applyProtection="1">
      <alignment horizontal="center" vertical="center"/>
      <protection locked="0"/>
    </xf>
    <xf numFmtId="0" fontId="8" fillId="2" borderId="54" xfId="3" applyNumberFormat="1" applyFont="1" applyFill="1" applyBorder="1" applyAlignment="1" applyProtection="1">
      <alignment horizontal="center" vertical="center"/>
      <protection locked="0"/>
    </xf>
    <xf numFmtId="0" fontId="10" fillId="0" borderId="79" xfId="0" applyFont="1" applyBorder="1" applyProtection="1">
      <alignment vertical="center"/>
      <protection locked="0"/>
    </xf>
    <xf numFmtId="0" fontId="3" fillId="0" borderId="0" xfId="4" applyFont="1" applyFill="1" applyBorder="1" applyAlignment="1" applyProtection="1">
      <alignment horizontal="center" vertical="center" wrapText="1"/>
    </xf>
    <xf numFmtId="0" fontId="22" fillId="2" borderId="21"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protection locked="0"/>
    </xf>
    <xf numFmtId="0" fontId="22" fillId="2" borderId="25" xfId="0" applyFont="1" applyFill="1" applyBorder="1" applyAlignment="1" applyProtection="1">
      <alignment horizontal="left" vertical="center" wrapText="1"/>
      <protection locked="0"/>
    </xf>
    <xf numFmtId="0" fontId="22" fillId="2" borderId="26" xfId="0" applyFont="1" applyFill="1" applyBorder="1" applyAlignment="1" applyProtection="1">
      <alignment horizontal="left" vertical="center"/>
      <protection locked="0"/>
    </xf>
    <xf numFmtId="0" fontId="22" fillId="6" borderId="9" xfId="0" applyFont="1" applyFill="1" applyBorder="1" applyAlignment="1" applyProtection="1">
      <alignment horizontal="center" vertical="center" wrapText="1"/>
      <protection locked="0"/>
    </xf>
    <xf numFmtId="0" fontId="22" fillId="6" borderId="26" xfId="0" applyFont="1" applyFill="1" applyBorder="1" applyAlignment="1" applyProtection="1">
      <alignment horizontal="center" vertical="center" wrapText="1"/>
      <protection locked="0"/>
    </xf>
    <xf numFmtId="0" fontId="22" fillId="6" borderId="10"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xf numFmtId="0" fontId="22" fillId="6" borderId="26" xfId="4" applyFont="1" applyFill="1" applyBorder="1" applyAlignment="1" applyProtection="1">
      <alignment horizontal="center" vertical="center" wrapText="1"/>
      <protection locked="0"/>
    </xf>
    <xf numFmtId="0" fontId="22" fillId="2" borderId="37" xfId="0" applyFont="1" applyFill="1" applyBorder="1" applyAlignment="1" applyProtection="1">
      <alignment horizontal="left" vertical="top" wrapText="1"/>
      <protection locked="0"/>
    </xf>
    <xf numFmtId="0" fontId="22" fillId="6" borderId="26"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wrapText="1"/>
      <protection locked="0"/>
    </xf>
    <xf numFmtId="0" fontId="22" fillId="2" borderId="26" xfId="0" applyFont="1" applyFill="1" applyBorder="1" applyAlignment="1" applyProtection="1">
      <alignment horizontal="left" vertical="center" wrapText="1"/>
      <protection locked="0"/>
    </xf>
    <xf numFmtId="0" fontId="42" fillId="6" borderId="26"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wrapText="1"/>
      <protection locked="0"/>
    </xf>
    <xf numFmtId="0" fontId="42" fillId="6" borderId="5" xfId="0" applyFont="1" applyFill="1" applyBorder="1" applyAlignment="1" applyProtection="1">
      <alignment horizontal="left" vertical="center" wrapText="1"/>
      <protection locked="0"/>
    </xf>
    <xf numFmtId="0" fontId="42" fillId="2" borderId="5" xfId="0" applyFont="1" applyFill="1" applyBorder="1" applyAlignment="1" applyProtection="1">
      <alignment horizontal="center" vertical="center" wrapText="1"/>
      <protection locked="0"/>
    </xf>
    <xf numFmtId="0" fontId="42" fillId="2" borderId="2" xfId="0" applyFont="1" applyFill="1" applyBorder="1" applyAlignment="1" applyProtection="1">
      <alignment horizontal="center" vertical="center" wrapText="1"/>
      <protection locked="0"/>
    </xf>
    <xf numFmtId="0" fontId="42" fillId="6" borderId="26" xfId="0" applyFont="1" applyFill="1" applyBorder="1" applyAlignment="1" applyProtection="1">
      <alignment horizontal="center" vertical="center" wrapText="1"/>
      <protection locked="0"/>
    </xf>
    <xf numFmtId="0" fontId="42" fillId="6" borderId="5" xfId="0" applyFont="1" applyFill="1" applyBorder="1" applyAlignment="1" applyProtection="1">
      <alignment horizontal="center" vertical="center" wrapText="1"/>
      <protection locked="0"/>
    </xf>
    <xf numFmtId="0" fontId="22" fillId="2" borderId="15" xfId="0" applyFont="1" applyFill="1" applyBorder="1" applyAlignment="1" applyProtection="1">
      <alignment vertical="center" wrapText="1"/>
      <protection locked="0"/>
    </xf>
    <xf numFmtId="0" fontId="22" fillId="2" borderId="84" xfId="0" applyFont="1" applyFill="1" applyBorder="1" applyAlignment="1" applyProtection="1">
      <alignment horizontal="center" vertical="center" wrapText="1"/>
      <protection locked="0"/>
    </xf>
    <xf numFmtId="0" fontId="22" fillId="6" borderId="49" xfId="0" applyFont="1" applyFill="1" applyBorder="1" applyAlignment="1" applyProtection="1">
      <alignment horizontal="left" vertical="center" wrapText="1"/>
      <protection locked="0"/>
    </xf>
    <xf numFmtId="0" fontId="22" fillId="2" borderId="33" xfId="0" applyFont="1" applyFill="1" applyBorder="1" applyAlignment="1" applyProtection="1">
      <alignment horizontal="center" vertical="center" wrapText="1"/>
      <protection locked="0"/>
    </xf>
    <xf numFmtId="0" fontId="22" fillId="6" borderId="35" xfId="0" applyFont="1" applyFill="1" applyBorder="1" applyAlignment="1" applyProtection="1">
      <alignment horizontal="left" vertical="center" wrapText="1"/>
      <protection locked="0"/>
    </xf>
    <xf numFmtId="0" fontId="22" fillId="2" borderId="35" xfId="3" applyNumberFormat="1" applyFont="1" applyFill="1" applyBorder="1" applyAlignment="1" applyProtection="1">
      <alignment horizontal="center" vertical="center"/>
      <protection locked="0"/>
    </xf>
    <xf numFmtId="182" fontId="22" fillId="2" borderId="35" xfId="0" applyNumberFormat="1" applyFont="1" applyFill="1" applyBorder="1" applyAlignment="1" applyProtection="1">
      <alignment horizontal="center" vertical="center"/>
      <protection locked="0"/>
    </xf>
    <xf numFmtId="0" fontId="22" fillId="2" borderId="49" xfId="3" applyNumberFormat="1" applyFont="1" applyFill="1" applyBorder="1" applyAlignment="1" applyProtection="1">
      <alignment horizontal="center" vertical="center"/>
      <protection locked="0"/>
    </xf>
    <xf numFmtId="0" fontId="22" fillId="2" borderId="82" xfId="3" applyNumberFormat="1" applyFont="1" applyFill="1" applyBorder="1" applyAlignment="1" applyProtection="1">
      <alignment horizontal="left" vertical="center" wrapText="1"/>
      <protection locked="0"/>
    </xf>
    <xf numFmtId="38" fontId="22" fillId="2" borderId="29" xfId="3" applyNumberFormat="1" applyFont="1" applyFill="1" applyBorder="1" applyAlignment="1" applyProtection="1">
      <alignment horizontal="right" vertical="center" wrapText="1"/>
      <protection locked="0"/>
    </xf>
    <xf numFmtId="38" fontId="22" fillId="2" borderId="49" xfId="1" applyNumberFormat="1" applyFont="1" applyFill="1" applyBorder="1" applyAlignment="1" applyProtection="1">
      <alignment horizontal="right" vertical="center"/>
      <protection locked="0"/>
    </xf>
    <xf numFmtId="38" fontId="22" fillId="2" borderId="49" xfId="3" applyNumberFormat="1" applyFont="1" applyFill="1" applyBorder="1" applyAlignment="1" applyProtection="1">
      <alignment horizontal="right" vertical="center" wrapText="1"/>
      <protection locked="0"/>
    </xf>
    <xf numFmtId="38" fontId="22" fillId="2" borderId="82" xfId="3" applyNumberFormat="1" applyFont="1" applyFill="1" applyBorder="1" applyAlignment="1" applyProtection="1">
      <alignment horizontal="right" vertical="center" wrapText="1"/>
      <protection locked="0"/>
    </xf>
    <xf numFmtId="38" fontId="22" fillId="2" borderId="35" xfId="1" applyNumberFormat="1" applyFont="1" applyFill="1" applyBorder="1" applyAlignment="1" applyProtection="1">
      <alignment horizontal="right" vertical="center"/>
      <protection locked="0"/>
    </xf>
    <xf numFmtId="38" fontId="22" fillId="2" borderId="35" xfId="3" applyNumberFormat="1" applyFont="1" applyFill="1" applyBorder="1" applyAlignment="1" applyProtection="1">
      <alignment horizontal="right" vertical="center" wrapText="1"/>
      <protection locked="0"/>
    </xf>
    <xf numFmtId="38" fontId="22" fillId="2" borderId="35" xfId="5" applyNumberFormat="1" applyFont="1" applyFill="1" applyBorder="1" applyAlignment="1" applyProtection="1">
      <alignment horizontal="right" vertical="center" wrapText="1"/>
      <protection locked="0"/>
    </xf>
    <xf numFmtId="38" fontId="22" fillId="2" borderId="35" xfId="0" applyNumberFormat="1" applyFont="1" applyFill="1" applyBorder="1" applyAlignment="1" applyProtection="1">
      <alignment horizontal="right" vertical="center"/>
      <protection locked="0"/>
    </xf>
    <xf numFmtId="0" fontId="22" fillId="2" borderId="11" xfId="3" applyNumberFormat="1" applyFont="1" applyFill="1" applyBorder="1" applyAlignment="1" applyProtection="1">
      <alignment horizontal="center" vertical="center"/>
      <protection locked="0"/>
    </xf>
    <xf numFmtId="38" fontId="22" fillId="2" borderId="25" xfId="3" applyNumberFormat="1" applyFont="1" applyFill="1" applyBorder="1" applyAlignment="1" applyProtection="1">
      <alignment horizontal="center" vertical="center" wrapText="1"/>
      <protection locked="0"/>
    </xf>
    <xf numFmtId="38" fontId="22" fillId="2" borderId="26" xfId="1" applyNumberFormat="1" applyFont="1" applyFill="1" applyBorder="1" applyAlignment="1" applyProtection="1">
      <alignment horizontal="right" vertical="center"/>
      <protection locked="0"/>
    </xf>
    <xf numFmtId="38" fontId="22" fillId="2" borderId="26" xfId="5" applyNumberFormat="1" applyFont="1" applyFill="1" applyBorder="1" applyAlignment="1" applyProtection="1">
      <alignment vertical="center" wrapText="1"/>
      <protection locked="0"/>
    </xf>
    <xf numFmtId="38" fontId="22" fillId="2" borderId="26" xfId="3" applyNumberFormat="1" applyFont="1" applyFill="1" applyBorder="1" applyAlignment="1" applyProtection="1">
      <alignment horizontal="center" vertical="center" wrapText="1"/>
      <protection locked="0"/>
    </xf>
    <xf numFmtId="38" fontId="22" fillId="2" borderId="14" xfId="3" applyNumberFormat="1" applyFont="1" applyFill="1" applyBorder="1" applyAlignment="1" applyProtection="1">
      <alignment horizontal="right" vertical="center" wrapText="1"/>
      <protection locked="0"/>
    </xf>
    <xf numFmtId="38" fontId="22" fillId="2" borderId="5" xfId="1" applyNumberFormat="1" applyFont="1" applyFill="1" applyBorder="1" applyAlignment="1" applyProtection="1">
      <alignment horizontal="right" vertical="center"/>
      <protection locked="0"/>
    </xf>
    <xf numFmtId="38" fontId="22" fillId="2" borderId="5" xfId="5" applyNumberFormat="1" applyFont="1" applyFill="1" applyBorder="1" applyAlignment="1" applyProtection="1">
      <alignment horizontal="right" vertical="center" wrapText="1"/>
      <protection locked="0"/>
    </xf>
    <xf numFmtId="38" fontId="22" fillId="2" borderId="5" xfId="0" applyNumberFormat="1" applyFont="1" applyFill="1" applyBorder="1" applyAlignment="1" applyProtection="1">
      <alignment horizontal="right" vertical="center"/>
      <protection locked="0"/>
    </xf>
    <xf numFmtId="38" fontId="22" fillId="2" borderId="5" xfId="3" applyNumberFormat="1" applyFont="1" applyFill="1" applyBorder="1" applyAlignment="1" applyProtection="1">
      <alignment horizontal="right" vertical="center" wrapText="1"/>
      <protection locked="0"/>
    </xf>
    <xf numFmtId="181" fontId="22" fillId="2" borderId="52" xfId="0" applyNumberFormat="1" applyFont="1" applyFill="1" applyBorder="1" applyAlignment="1" applyProtection="1">
      <alignment horizontal="right" vertical="center"/>
      <protection locked="0"/>
    </xf>
    <xf numFmtId="176" fontId="22" fillId="2" borderId="31" xfId="0" applyNumberFormat="1" applyFont="1" applyFill="1" applyBorder="1" applyAlignment="1" applyProtection="1">
      <alignment horizontal="center" vertical="center"/>
      <protection locked="0"/>
    </xf>
    <xf numFmtId="184" fontId="22" fillId="2" borderId="31" xfId="0" applyNumberFormat="1" applyFont="1" applyFill="1" applyBorder="1" applyAlignment="1" applyProtection="1">
      <alignment horizontal="center" vertical="center"/>
      <protection locked="0"/>
    </xf>
    <xf numFmtId="176" fontId="22" fillId="2" borderId="52" xfId="0" applyNumberFormat="1" applyFont="1" applyFill="1" applyBorder="1" applyAlignment="1" applyProtection="1">
      <alignment horizontal="right" vertical="center"/>
      <protection locked="0"/>
    </xf>
    <xf numFmtId="0" fontId="22" fillId="2" borderId="15" xfId="0" applyFont="1" applyFill="1" applyBorder="1" applyAlignment="1" applyProtection="1">
      <alignment horizontal="left" vertical="center"/>
      <protection locked="0"/>
    </xf>
    <xf numFmtId="0" fontId="22" fillId="2" borderId="15" xfId="0" applyFont="1" applyFill="1" applyBorder="1" applyAlignment="1" applyProtection="1">
      <alignment horizontal="left" vertical="center" wrapText="1"/>
      <protection locked="0"/>
    </xf>
    <xf numFmtId="176" fontId="22" fillId="2" borderId="2" xfId="0" applyNumberFormat="1" applyFont="1" applyFill="1" applyBorder="1" applyAlignment="1" applyProtection="1">
      <alignment horizontal="center" vertical="center"/>
      <protection locked="0"/>
    </xf>
    <xf numFmtId="0" fontId="22" fillId="2" borderId="94" xfId="3" applyFont="1" applyFill="1" applyBorder="1" applyAlignment="1" applyProtection="1">
      <alignment horizontal="left" vertical="center" wrapText="1"/>
      <protection locked="0"/>
    </xf>
    <xf numFmtId="0" fontId="22" fillId="2" borderId="92" xfId="3" applyFont="1" applyFill="1" applyBorder="1" applyAlignment="1" applyProtection="1">
      <alignment horizontal="left" vertical="center" wrapText="1"/>
      <protection locked="0"/>
    </xf>
    <xf numFmtId="0" fontId="3" fillId="0" borderId="0" xfId="4" applyFont="1" applyFill="1" applyBorder="1" applyAlignment="1" applyProtection="1">
      <alignment horizontal="center" vertical="center" wrapText="1"/>
    </xf>
    <xf numFmtId="0" fontId="22" fillId="6" borderId="25" xfId="0" applyFont="1" applyFill="1" applyBorder="1" applyAlignment="1" applyProtection="1">
      <alignment horizontal="left" vertical="center" wrapText="1"/>
      <protection locked="0"/>
    </xf>
    <xf numFmtId="0" fontId="22" fillId="6" borderId="14" xfId="0" applyFont="1" applyFill="1" applyBorder="1" applyAlignment="1" applyProtection="1">
      <alignment horizontal="left" vertical="center" wrapText="1"/>
      <protection locked="0"/>
    </xf>
    <xf numFmtId="0" fontId="10" fillId="6" borderId="14" xfId="0" applyFont="1" applyFill="1" applyBorder="1" applyAlignment="1" applyProtection="1">
      <alignment horizontal="left" vertical="center" wrapText="1"/>
      <protection locked="0"/>
    </xf>
    <xf numFmtId="0" fontId="10" fillId="6" borderId="33" xfId="0" applyFont="1" applyFill="1" applyBorder="1" applyAlignment="1" applyProtection="1">
      <alignment horizontal="left" vertical="center" wrapText="1"/>
      <protection locked="0"/>
    </xf>
    <xf numFmtId="0" fontId="10" fillId="6" borderId="21" xfId="0" applyFont="1" applyFill="1" applyBorder="1" applyAlignment="1" applyProtection="1">
      <alignment horizontal="left" vertical="center" wrapText="1"/>
    </xf>
    <xf numFmtId="0" fontId="10" fillId="6" borderId="14" xfId="0" applyFont="1" applyFill="1" applyBorder="1" applyAlignment="1" applyProtection="1">
      <alignment horizontal="left" vertical="center" wrapText="1"/>
    </xf>
    <xf numFmtId="0" fontId="10" fillId="6" borderId="16" xfId="0" applyFont="1" applyFill="1" applyBorder="1" applyAlignment="1" applyProtection="1">
      <alignment horizontal="left" vertical="center" wrapText="1"/>
    </xf>
    <xf numFmtId="0" fontId="22" fillId="8" borderId="0"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6" borderId="21"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22"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6" borderId="29" xfId="0" applyFont="1" applyFill="1" applyBorder="1" applyAlignment="1" applyProtection="1">
      <alignment horizontal="left" vertical="center" wrapText="1"/>
      <protection locked="0"/>
    </xf>
    <xf numFmtId="0" fontId="17" fillId="6" borderId="82" xfId="0" applyFont="1" applyFill="1" applyBorder="1" applyAlignment="1" applyProtection="1">
      <alignment horizontal="left" vertical="center" wrapText="1"/>
      <protection locked="0"/>
    </xf>
    <xf numFmtId="0" fontId="17" fillId="6" borderId="87" xfId="0" applyFont="1" applyFill="1" applyBorder="1" applyAlignment="1" applyProtection="1">
      <alignment horizontal="left" vertical="center" wrapText="1"/>
      <protection locked="0"/>
    </xf>
    <xf numFmtId="3" fontId="17" fillId="0" borderId="0" xfId="0" applyNumberFormat="1" applyFont="1" applyFill="1" applyBorder="1" applyAlignment="1" applyProtection="1">
      <alignment horizontal="center" vertical="center" wrapText="1"/>
    </xf>
    <xf numFmtId="3" fontId="17" fillId="6" borderId="29" xfId="0" applyNumberFormat="1" applyFont="1" applyFill="1" applyBorder="1" applyAlignment="1" applyProtection="1">
      <alignment horizontal="left" vertical="center" wrapText="1"/>
      <protection locked="0"/>
    </xf>
    <xf numFmtId="3" fontId="17" fillId="6" borderId="82" xfId="0" applyNumberFormat="1" applyFont="1" applyFill="1" applyBorder="1" applyAlignment="1" applyProtection="1">
      <alignment horizontal="left" vertical="center" wrapText="1"/>
      <protection locked="0"/>
    </xf>
    <xf numFmtId="3" fontId="17" fillId="6" borderId="87" xfId="0" applyNumberFormat="1" applyFont="1" applyFill="1" applyBorder="1" applyAlignment="1" applyProtection="1">
      <alignment horizontal="left" vertical="center" wrapText="1"/>
      <protection locked="0"/>
    </xf>
    <xf numFmtId="0" fontId="22" fillId="2" borderId="118" xfId="3" applyNumberFormat="1" applyFont="1" applyFill="1" applyBorder="1" applyAlignment="1" applyProtection="1">
      <alignment horizontal="center" vertical="center"/>
      <protection locked="0"/>
    </xf>
    <xf numFmtId="176" fontId="3" fillId="5" borderId="60" xfId="4" applyNumberFormat="1" applyFont="1" applyFill="1" applyBorder="1" applyAlignment="1">
      <alignment horizontal="center" vertical="center" wrapText="1"/>
    </xf>
    <xf numFmtId="187" fontId="3" fillId="5" borderId="60" xfId="4" applyNumberFormat="1" applyFont="1" applyFill="1" applyBorder="1" applyAlignment="1">
      <alignment horizontal="center" vertical="center" wrapText="1"/>
    </xf>
    <xf numFmtId="188" fontId="10" fillId="5" borderId="80" xfId="0" applyNumberFormat="1" applyFont="1" applyFill="1" applyBorder="1" applyAlignment="1" applyProtection="1">
      <alignment horizontal="center" vertical="center"/>
    </xf>
    <xf numFmtId="188" fontId="10" fillId="5" borderId="80" xfId="0" applyNumberFormat="1" applyFont="1" applyFill="1" applyBorder="1" applyAlignment="1">
      <alignment horizontal="center" vertical="center"/>
    </xf>
    <xf numFmtId="188" fontId="3" fillId="5" borderId="115" xfId="0" applyNumberFormat="1" applyFont="1" applyFill="1" applyBorder="1" applyAlignment="1">
      <alignment horizontal="right" vertical="center"/>
    </xf>
    <xf numFmtId="188" fontId="3" fillId="5" borderId="5" xfId="0" applyNumberFormat="1" applyFont="1" applyFill="1" applyBorder="1" applyAlignment="1">
      <alignment horizontal="right" vertical="center"/>
    </xf>
    <xf numFmtId="188" fontId="3" fillId="0" borderId="9" xfId="0" quotePrefix="1" applyNumberFormat="1" applyFont="1" applyFill="1" applyBorder="1" applyAlignment="1">
      <alignment horizontal="right" vertical="center"/>
    </xf>
    <xf numFmtId="188" fontId="3" fillId="5" borderId="40" xfId="0" applyNumberFormat="1" applyFont="1" applyFill="1" applyBorder="1" applyAlignment="1">
      <alignment horizontal="right" vertical="center"/>
    </xf>
    <xf numFmtId="176" fontId="10" fillId="5" borderId="19" xfId="0" applyNumberFormat="1" applyFont="1" applyFill="1" applyBorder="1" applyAlignment="1">
      <alignment horizontal="right" vertical="center"/>
    </xf>
    <xf numFmtId="176" fontId="3" fillId="5" borderId="60" xfId="4" applyNumberFormat="1" applyFont="1" applyFill="1" applyBorder="1" applyAlignment="1" applyProtection="1">
      <alignment horizontal="center" vertical="center" wrapText="1"/>
    </xf>
    <xf numFmtId="189" fontId="10" fillId="5" borderId="80" xfId="0" applyNumberFormat="1" applyFont="1" applyFill="1" applyBorder="1" applyAlignment="1" applyProtection="1">
      <alignment horizontal="center" vertical="center"/>
    </xf>
    <xf numFmtId="190" fontId="3" fillId="5" borderId="41" xfId="0" applyNumberFormat="1" applyFont="1" applyFill="1" applyBorder="1" applyAlignment="1">
      <alignment horizontal="right" vertical="center"/>
    </xf>
    <xf numFmtId="190" fontId="3" fillId="5" borderId="5" xfId="0" applyNumberFormat="1" applyFont="1" applyFill="1" applyBorder="1" applyAlignment="1">
      <alignment horizontal="right" vertical="center"/>
    </xf>
    <xf numFmtId="190" fontId="3" fillId="0" borderId="9" xfId="0" quotePrefix="1" applyNumberFormat="1" applyFont="1" applyFill="1" applyBorder="1" applyAlignment="1">
      <alignment horizontal="right" vertical="center"/>
    </xf>
    <xf numFmtId="190" fontId="3" fillId="5" borderId="50" xfId="0" applyNumberFormat="1" applyFont="1" applyFill="1" applyBorder="1" applyAlignment="1">
      <alignment horizontal="right" vertical="center"/>
    </xf>
    <xf numFmtId="176" fontId="3" fillId="5" borderId="121" xfId="0" applyNumberFormat="1" applyFont="1" applyFill="1" applyBorder="1" applyAlignment="1">
      <alignment horizontal="right" vertical="center"/>
    </xf>
    <xf numFmtId="0" fontId="10" fillId="3" borderId="2" xfId="10" applyFont="1" applyFill="1" applyBorder="1" applyAlignment="1">
      <alignment horizontal="center" vertical="center" wrapText="1"/>
    </xf>
    <xf numFmtId="0" fontId="10" fillId="3" borderId="1" xfId="10" applyFont="1" applyFill="1" applyBorder="1" applyAlignment="1">
      <alignment horizontal="center" vertical="center" wrapText="1"/>
    </xf>
    <xf numFmtId="0" fontId="10" fillId="3" borderId="99" xfId="10" applyFont="1" applyFill="1" applyBorder="1" applyAlignment="1">
      <alignment horizontal="center" vertical="center" wrapText="1"/>
    </xf>
    <xf numFmtId="181" fontId="3" fillId="2" borderId="2" xfId="0" applyNumberFormat="1" applyFont="1" applyFill="1" applyBorder="1" applyAlignment="1" applyProtection="1">
      <alignment horizontal="center" vertical="center" wrapText="1"/>
      <protection locked="0"/>
    </xf>
    <xf numFmtId="181" fontId="3" fillId="2" borderId="1" xfId="0" applyNumberFormat="1" applyFont="1" applyFill="1" applyBorder="1" applyAlignment="1" applyProtection="1">
      <alignment horizontal="center" vertical="center" wrapText="1"/>
      <protection locked="0"/>
    </xf>
    <xf numFmtId="181" fontId="3" fillId="2" borderId="99" xfId="0" applyNumberFormat="1" applyFont="1" applyFill="1" applyBorder="1" applyAlignment="1" applyProtection="1">
      <alignment horizontal="center" vertical="center" wrapText="1"/>
      <protection locked="0"/>
    </xf>
    <xf numFmtId="0" fontId="3" fillId="2" borderId="87"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10" fillId="3" borderId="35" xfId="10" applyFont="1" applyFill="1" applyBorder="1" applyAlignment="1">
      <alignment horizontal="center" vertical="center" textRotation="255"/>
    </xf>
    <xf numFmtId="0" fontId="10" fillId="3" borderId="20" xfId="10" applyFont="1" applyFill="1" applyBorder="1" applyAlignment="1">
      <alignment horizontal="center" vertical="center" textRotation="255"/>
    </xf>
    <xf numFmtId="0" fontId="10" fillId="3" borderId="36" xfId="10" applyFont="1" applyFill="1" applyBorder="1" applyAlignment="1">
      <alignment horizontal="center" vertical="center" textRotation="255"/>
    </xf>
    <xf numFmtId="0" fontId="10" fillId="3" borderId="41" xfId="10" applyFont="1" applyFill="1" applyBorder="1" applyAlignment="1">
      <alignment horizontal="center" vertical="center" textRotation="255"/>
    </xf>
    <xf numFmtId="0" fontId="10" fillId="3" borderId="0" xfId="10" applyFont="1" applyFill="1" applyBorder="1" applyAlignment="1">
      <alignment horizontal="center" vertical="center" textRotation="255"/>
    </xf>
    <xf numFmtId="0" fontId="10" fillId="3" borderId="42" xfId="10" applyFont="1" applyFill="1" applyBorder="1" applyAlignment="1">
      <alignment horizontal="center" vertical="center" textRotation="255"/>
    </xf>
    <xf numFmtId="0" fontId="10" fillId="3" borderId="50" xfId="10" applyFont="1" applyFill="1" applyBorder="1" applyAlignment="1">
      <alignment horizontal="center" vertical="center" textRotation="255"/>
    </xf>
    <xf numFmtId="0" fontId="10" fillId="3" borderId="19" xfId="10" applyFont="1" applyFill="1" applyBorder="1" applyAlignment="1">
      <alignment horizontal="center" vertical="center" textRotation="255"/>
    </xf>
    <xf numFmtId="0" fontId="10" fillId="3" borderId="39" xfId="10" applyFont="1" applyFill="1" applyBorder="1" applyAlignment="1">
      <alignment horizontal="center" vertical="center" textRotation="255"/>
    </xf>
    <xf numFmtId="0" fontId="3" fillId="3" borderId="81"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10" fillId="3" borderId="82" xfId="10" applyFont="1" applyFill="1" applyBorder="1" applyAlignment="1">
      <alignment horizontal="center" vertical="center" textRotation="255"/>
    </xf>
    <xf numFmtId="0" fontId="10" fillId="3" borderId="13" xfId="10" applyFont="1" applyFill="1" applyBorder="1" applyAlignment="1">
      <alignment horizontal="center" vertical="center" textRotation="255"/>
    </xf>
    <xf numFmtId="0" fontId="10" fillId="3" borderId="23" xfId="10" applyFont="1" applyFill="1" applyBorder="1" applyAlignment="1">
      <alignment horizontal="center" vertical="center" textRotation="255"/>
    </xf>
    <xf numFmtId="0" fontId="10" fillId="3" borderId="5" xfId="10" applyFont="1" applyFill="1" applyBorder="1" applyAlignment="1">
      <alignment horizontal="center" vertical="center" wrapText="1"/>
    </xf>
    <xf numFmtId="0" fontId="10" fillId="3" borderId="17" xfId="10" applyFont="1" applyFill="1" applyBorder="1" applyAlignment="1">
      <alignment horizontal="center" vertical="center" wrapText="1"/>
    </xf>
    <xf numFmtId="0" fontId="10" fillId="3" borderId="2" xfId="10" applyFont="1" applyFill="1" applyBorder="1" applyAlignment="1">
      <alignment horizontal="center" vertical="center" shrinkToFit="1"/>
    </xf>
    <xf numFmtId="0" fontId="10" fillId="3" borderId="1" xfId="10" applyFont="1" applyFill="1" applyBorder="1" applyAlignment="1">
      <alignment horizontal="center" vertical="center" shrinkToFit="1"/>
    </xf>
    <xf numFmtId="0" fontId="10" fillId="3" borderId="99" xfId="10" applyFont="1" applyFill="1" applyBorder="1" applyAlignment="1">
      <alignment horizontal="center" vertical="center" shrinkToFit="1"/>
    </xf>
    <xf numFmtId="0" fontId="10" fillId="3" borderId="30" xfId="10" applyFont="1" applyFill="1" applyBorder="1" applyAlignment="1">
      <alignment horizontal="center" vertical="center" shrinkToFit="1"/>
    </xf>
    <xf numFmtId="0" fontId="10" fillId="3" borderId="54" xfId="10" applyFont="1" applyFill="1" applyBorder="1" applyAlignment="1">
      <alignment horizontal="center" vertical="center" shrinkToFit="1"/>
    </xf>
    <xf numFmtId="0" fontId="10" fillId="3" borderId="55" xfId="10" applyFont="1" applyFill="1" applyBorder="1" applyAlignment="1">
      <alignment horizontal="center" vertical="center" shrinkToFit="1"/>
    </xf>
    <xf numFmtId="181" fontId="3" fillId="2" borderId="30" xfId="0" applyNumberFormat="1" applyFont="1" applyFill="1" applyBorder="1" applyAlignment="1" applyProtection="1">
      <alignment horizontal="center" vertical="center" wrapText="1"/>
      <protection locked="0"/>
    </xf>
    <xf numFmtId="181" fontId="3" fillId="2" borderId="54" xfId="0" applyNumberFormat="1" applyFont="1" applyFill="1" applyBorder="1" applyAlignment="1" applyProtection="1">
      <alignment horizontal="center" vertical="center" wrapText="1"/>
      <protection locked="0"/>
    </xf>
    <xf numFmtId="181" fontId="3" fillId="2" borderId="55" xfId="0" applyNumberFormat="1" applyFont="1" applyFill="1" applyBorder="1" applyAlignment="1" applyProtection="1">
      <alignment horizontal="center" vertical="center" wrapText="1"/>
      <protection locked="0"/>
    </xf>
    <xf numFmtId="0" fontId="22" fillId="6" borderId="2" xfId="0" applyFont="1" applyFill="1" applyBorder="1" applyAlignment="1" applyProtection="1">
      <alignment horizontal="left" vertical="center"/>
      <protection locked="0"/>
    </xf>
    <xf numFmtId="0" fontId="22" fillId="6" borderId="1" xfId="0" applyFont="1" applyFill="1" applyBorder="1" applyAlignment="1" applyProtection="1">
      <alignment horizontal="left" vertical="center"/>
      <protection locked="0"/>
    </xf>
    <xf numFmtId="0" fontId="22" fillId="6" borderId="9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92" xfId="0" applyFont="1" applyFill="1" applyBorder="1" applyAlignment="1" applyProtection="1">
      <alignment horizontal="left" vertical="center"/>
      <protection locked="0"/>
    </xf>
    <xf numFmtId="14" fontId="22" fillId="2" borderId="2" xfId="0" applyNumberFormat="1"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99" xfId="0" applyFont="1" applyFill="1" applyBorder="1" applyAlignment="1" applyProtection="1">
      <alignment horizontal="center" vertical="center"/>
      <protection locked="0"/>
    </xf>
    <xf numFmtId="0" fontId="38" fillId="0" borderId="0" xfId="0" applyFont="1" applyAlignment="1" applyProtection="1">
      <alignment horizontal="center" vertical="center"/>
    </xf>
    <xf numFmtId="0" fontId="10" fillId="3" borderId="29" xfId="10" applyFont="1" applyFill="1" applyBorder="1" applyAlignment="1">
      <alignment horizontal="center" vertical="center"/>
    </xf>
    <xf numFmtId="0" fontId="10" fillId="3" borderId="27" xfId="10" applyFont="1" applyFill="1" applyBorder="1" applyAlignment="1">
      <alignment horizontal="center" vertical="center"/>
    </xf>
    <xf numFmtId="0" fontId="10" fillId="3" borderId="83" xfId="10" applyFont="1" applyFill="1" applyBorder="1" applyAlignment="1">
      <alignment horizontal="center" vertical="center"/>
    </xf>
    <xf numFmtId="0" fontId="10" fillId="3" borderId="1" xfId="10" applyFont="1" applyFill="1" applyBorder="1" applyAlignment="1">
      <alignment horizontal="center" vertical="center"/>
    </xf>
    <xf numFmtId="0" fontId="10" fillId="3" borderId="99" xfId="10" applyFont="1" applyFill="1" applyBorder="1" applyAlignment="1">
      <alignment horizontal="center" vertical="center"/>
    </xf>
    <xf numFmtId="0" fontId="10" fillId="3" borderId="78" xfId="10" applyFont="1" applyFill="1" applyBorder="1" applyAlignment="1">
      <alignment horizontal="center" vertical="center"/>
    </xf>
    <xf numFmtId="0" fontId="10" fillId="3" borderId="11" xfId="10" applyFont="1" applyFill="1" applyBorder="1" applyAlignment="1">
      <alignment horizontal="center" vertical="center"/>
    </xf>
    <xf numFmtId="0" fontId="22" fillId="2" borderId="2" xfId="0" applyFont="1" applyFill="1" applyBorder="1" applyAlignment="1" applyProtection="1">
      <alignment horizontal="center" vertical="center"/>
      <protection locked="0"/>
    </xf>
    <xf numFmtId="0" fontId="22" fillId="6" borderId="2" xfId="0" applyFont="1" applyFill="1" applyBorder="1" applyAlignment="1" applyProtection="1">
      <alignment horizontal="center" vertical="center"/>
      <protection locked="0"/>
    </xf>
    <xf numFmtId="0" fontId="22" fillId="6" borderId="1" xfId="0" applyFont="1" applyFill="1" applyBorder="1" applyAlignment="1" applyProtection="1">
      <alignment horizontal="center" vertical="center"/>
      <protection locked="0"/>
    </xf>
    <xf numFmtId="0" fontId="22" fillId="6" borderId="92" xfId="0" applyFont="1" applyFill="1" applyBorder="1" applyAlignment="1" applyProtection="1">
      <alignment horizontal="center" vertical="center"/>
      <protection locked="0"/>
    </xf>
    <xf numFmtId="0" fontId="22" fillId="2" borderId="10" xfId="0" applyFont="1" applyFill="1" applyBorder="1" applyAlignment="1" applyProtection="1">
      <alignment horizontal="left" vertical="center"/>
      <protection locked="0"/>
    </xf>
    <xf numFmtId="0" fontId="22" fillId="2" borderId="52" xfId="0" applyFont="1" applyFill="1" applyBorder="1" applyAlignment="1" applyProtection="1">
      <alignment horizontal="left" vertical="center"/>
      <protection locked="0"/>
    </xf>
    <xf numFmtId="0" fontId="22" fillId="2" borderId="91"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1" xfId="0" applyFont="1" applyFill="1" applyBorder="1" applyAlignment="1" applyProtection="1">
      <alignment horizontal="left" vertical="center"/>
      <protection locked="0"/>
    </xf>
    <xf numFmtId="0" fontId="22" fillId="2" borderId="92"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91" xfId="0" applyFont="1" applyFill="1" applyBorder="1" applyAlignment="1">
      <alignment horizontal="center" vertical="center"/>
    </xf>
    <xf numFmtId="0" fontId="22" fillId="2" borderId="83"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99" xfId="0" applyFont="1" applyFill="1" applyBorder="1" applyAlignment="1" applyProtection="1">
      <alignment horizontal="left" vertical="center" wrapText="1"/>
      <protection locked="0"/>
    </xf>
    <xf numFmtId="0" fontId="10" fillId="0" borderId="35" xfId="10" applyFont="1" applyBorder="1" applyAlignment="1">
      <alignment horizontal="center" vertical="center"/>
    </xf>
    <xf numFmtId="0" fontId="10" fillId="0" borderId="20" xfId="10" applyFont="1" applyBorder="1" applyAlignment="1">
      <alignment horizontal="center" vertical="center"/>
    </xf>
    <xf numFmtId="0" fontId="10" fillId="0" borderId="98" xfId="10" applyFont="1" applyBorder="1" applyAlignment="1">
      <alignment horizontal="center" vertical="center"/>
    </xf>
    <xf numFmtId="0" fontId="10" fillId="0" borderId="30" xfId="10" applyFont="1" applyBorder="1" applyAlignment="1">
      <alignment horizontal="center" vertical="center"/>
    </xf>
    <xf numFmtId="0" fontId="10" fillId="0" borderId="54" xfId="10" applyFont="1" applyBorder="1" applyAlignment="1">
      <alignment horizontal="center" vertical="center"/>
    </xf>
    <xf numFmtId="0" fontId="10" fillId="0" borderId="93" xfId="10" applyFont="1" applyBorder="1" applyAlignment="1">
      <alignment horizontal="center" vertical="center"/>
    </xf>
    <xf numFmtId="181" fontId="3" fillId="5" borderId="2" xfId="0" applyNumberFormat="1" applyFont="1" applyFill="1" applyBorder="1" applyAlignment="1" applyProtection="1">
      <alignment horizontal="center" vertical="center" wrapText="1"/>
    </xf>
    <xf numFmtId="181" fontId="3" fillId="5" borderId="1" xfId="0" applyNumberFormat="1" applyFont="1" applyFill="1" applyBorder="1" applyAlignment="1" applyProtection="1">
      <alignment horizontal="center" vertical="center" wrapText="1"/>
    </xf>
    <xf numFmtId="181" fontId="3" fillId="5" borderId="99" xfId="0" applyNumberFormat="1" applyFont="1" applyFill="1" applyBorder="1" applyAlignment="1" applyProtection="1">
      <alignment horizontal="center" vertical="center" wrapText="1"/>
    </xf>
    <xf numFmtId="0" fontId="10" fillId="3" borderId="41" xfId="10" applyFont="1" applyFill="1" applyBorder="1" applyAlignment="1">
      <alignment horizontal="center" vertical="center"/>
    </xf>
    <xf numFmtId="0" fontId="10" fillId="3" borderId="0" xfId="10" applyFont="1" applyFill="1" applyBorder="1" applyAlignment="1">
      <alignment horizontal="center" vertical="center"/>
    </xf>
    <xf numFmtId="0" fontId="10" fillId="3" borderId="42" xfId="10" applyFont="1" applyFill="1" applyBorder="1" applyAlignment="1">
      <alignment horizontal="center" vertical="center"/>
    </xf>
    <xf numFmtId="0" fontId="10" fillId="3" borderId="31" xfId="10" applyFont="1" applyFill="1" applyBorder="1" applyAlignment="1">
      <alignment horizontal="center" vertical="center" shrinkToFit="1"/>
    </xf>
    <xf numFmtId="0" fontId="10" fillId="3" borderId="11" xfId="10" applyFont="1" applyFill="1" applyBorder="1" applyAlignment="1">
      <alignment horizontal="center" vertical="center" shrinkToFit="1"/>
    </xf>
    <xf numFmtId="0" fontId="3" fillId="2" borderId="8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99"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9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92"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93" xfId="0" applyFont="1" applyFill="1" applyBorder="1" applyAlignment="1" applyProtection="1">
      <alignment horizontal="left" vertical="center" wrapText="1"/>
      <protection locked="0"/>
    </xf>
    <xf numFmtId="0" fontId="3" fillId="3" borderId="81"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91" xfId="0" applyFont="1" applyFill="1" applyBorder="1" applyAlignment="1" applyProtection="1">
      <alignment horizontal="center" vertical="center"/>
    </xf>
    <xf numFmtId="0" fontId="22" fillId="2" borderId="5" xfId="0" applyFont="1" applyFill="1" applyBorder="1" applyAlignment="1" applyProtection="1">
      <alignment horizontal="left" vertical="top" wrapText="1"/>
      <protection locked="0"/>
    </xf>
    <xf numFmtId="0" fontId="22"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22" fillId="6" borderId="5" xfId="0" applyFont="1" applyFill="1" applyBorder="1" applyAlignment="1" applyProtection="1">
      <alignment horizontal="center" vertical="center"/>
      <protection locked="0"/>
    </xf>
    <xf numFmtId="0" fontId="22" fillId="6" borderId="17" xfId="0" applyFont="1" applyFill="1" applyBorder="1" applyAlignment="1" applyProtection="1">
      <alignment horizontal="center" vertical="center"/>
      <protection locked="0"/>
    </xf>
    <xf numFmtId="0" fontId="10" fillId="2" borderId="5" xfId="0" applyFont="1" applyFill="1" applyBorder="1" applyAlignment="1" applyProtection="1">
      <alignment horizontal="left" vertical="top" wrapText="1"/>
      <protection locked="0"/>
    </xf>
    <xf numFmtId="0" fontId="10" fillId="2" borderId="15" xfId="0" applyFont="1" applyFill="1" applyBorder="1" applyAlignment="1" applyProtection="1">
      <alignment horizontal="left" vertical="top" wrapText="1"/>
      <protection locked="0"/>
    </xf>
    <xf numFmtId="0" fontId="22" fillId="2" borderId="17" xfId="0" applyFont="1" applyFill="1" applyBorder="1" applyAlignment="1" applyProtection="1">
      <alignment horizontal="left" vertical="top" wrapText="1"/>
      <protection locked="0"/>
    </xf>
    <xf numFmtId="0" fontId="22" fillId="2" borderId="18" xfId="0" applyFont="1" applyFill="1" applyBorder="1" applyAlignment="1" applyProtection="1">
      <alignment horizontal="left" vertical="top" wrapText="1"/>
      <protection locked="0"/>
    </xf>
    <xf numFmtId="0" fontId="3" fillId="3" borderId="8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1" xfId="0" applyFont="1" applyFill="1" applyBorder="1" applyAlignment="1" applyProtection="1">
      <alignment horizontal="center" vertical="center"/>
      <protection locked="0"/>
    </xf>
    <xf numFmtId="0" fontId="22" fillId="6" borderId="32" xfId="0" applyFont="1" applyFill="1" applyBorder="1" applyAlignment="1" applyProtection="1">
      <alignment horizontal="center" vertical="center"/>
      <protection locked="0"/>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7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22" fillId="6" borderId="50"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0" fontId="10" fillId="3" borderId="5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3" fillId="3" borderId="7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2" fillId="2" borderId="9" xfId="0" applyFont="1" applyFill="1" applyBorder="1" applyAlignment="1" applyProtection="1">
      <alignment horizontal="left" vertical="top" wrapText="1"/>
      <protection locked="0"/>
    </xf>
    <xf numFmtId="0" fontId="22" fillId="2" borderId="22" xfId="0" applyFont="1" applyFill="1" applyBorder="1" applyAlignment="1" applyProtection="1">
      <alignment horizontal="left" vertical="top" wrapText="1"/>
      <protection locked="0"/>
    </xf>
    <xf numFmtId="0" fontId="6" fillId="2" borderId="40" xfId="2" applyFill="1" applyBorder="1" applyAlignment="1" applyProtection="1">
      <alignment horizontal="left" vertical="center" wrapText="1"/>
      <protection locked="0"/>
    </xf>
    <xf numFmtId="0" fontId="41" fillId="2" borderId="40" xfId="2" applyFont="1" applyFill="1" applyBorder="1" applyAlignment="1" applyProtection="1">
      <alignment horizontal="left" vertical="center" wrapText="1"/>
      <protection locked="0"/>
    </xf>
    <xf numFmtId="0" fontId="41" fillId="2" borderId="90" xfId="2"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protection locked="0"/>
    </xf>
    <xf numFmtId="0" fontId="22" fillId="2" borderId="19" xfId="0" applyFont="1" applyFill="1" applyBorder="1" applyAlignment="1" applyProtection="1">
      <alignment horizontal="left" vertical="center"/>
      <protection locked="0"/>
    </xf>
    <xf numFmtId="0" fontId="22" fillId="2" borderId="30" xfId="0" applyFont="1" applyFill="1" applyBorder="1" applyAlignment="1" applyProtection="1">
      <alignment horizontal="left" vertical="center"/>
      <protection locked="0"/>
    </xf>
    <xf numFmtId="0" fontId="22" fillId="2" borderId="54" xfId="0" applyFont="1" applyFill="1" applyBorder="1" applyAlignment="1" applyProtection="1">
      <alignment horizontal="left" vertical="center"/>
      <protection locked="0"/>
    </xf>
    <xf numFmtId="0" fontId="22" fillId="2" borderId="55" xfId="0" applyFont="1" applyFill="1" applyBorder="1" applyAlignment="1" applyProtection="1">
      <alignment horizontal="left" vertical="center"/>
      <protection locked="0"/>
    </xf>
    <xf numFmtId="49" fontId="22" fillId="2" borderId="50" xfId="0" applyNumberFormat="1" applyFont="1" applyFill="1" applyBorder="1" applyAlignment="1" applyProtection="1">
      <alignment horizontal="left" vertical="center"/>
      <protection locked="0"/>
    </xf>
    <xf numFmtId="49" fontId="22" fillId="2" borderId="19" xfId="0" applyNumberFormat="1" applyFont="1" applyFill="1" applyBorder="1" applyAlignment="1" applyProtection="1">
      <alignment horizontal="left" vertical="center"/>
      <protection locked="0"/>
    </xf>
    <xf numFmtId="49" fontId="22" fillId="2" borderId="39" xfId="0" applyNumberFormat="1"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22" fillId="2" borderId="9" xfId="0" applyFont="1" applyFill="1" applyBorder="1" applyAlignment="1" applyProtection="1">
      <alignment horizontal="left" vertical="center" wrapText="1"/>
      <protection locked="0"/>
    </xf>
    <xf numFmtId="0" fontId="22" fillId="2" borderId="17" xfId="0" applyFont="1" applyFill="1" applyBorder="1" applyAlignment="1" applyProtection="1">
      <alignment horizontal="left" vertical="center" wrapText="1"/>
      <protection locked="0"/>
    </xf>
    <xf numFmtId="0" fontId="10" fillId="3" borderId="9" xfId="0" applyFont="1" applyFill="1" applyBorder="1" applyAlignment="1">
      <alignment horizontal="center" vertical="center"/>
    </xf>
    <xf numFmtId="0" fontId="10" fillId="3" borderId="22" xfId="0" applyFont="1" applyFill="1" applyBorder="1" applyAlignment="1">
      <alignment horizontal="center" vertical="center"/>
    </xf>
    <xf numFmtId="0" fontId="22" fillId="2" borderId="22" xfId="0" applyFont="1" applyFill="1" applyBorder="1" applyAlignment="1" applyProtection="1">
      <alignment horizontal="left" vertical="center" wrapText="1"/>
      <protection locked="0"/>
    </xf>
    <xf numFmtId="0" fontId="22" fillId="2" borderId="18" xfId="0" applyFont="1" applyFill="1" applyBorder="1" applyAlignment="1" applyProtection="1">
      <alignment horizontal="left" vertical="center" wrapText="1"/>
      <protection locked="0"/>
    </xf>
    <xf numFmtId="0" fontId="3" fillId="3" borderId="8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52" xfId="0" applyFont="1" applyFill="1" applyBorder="1" applyAlignment="1">
      <alignment horizontal="center" vertical="center"/>
    </xf>
    <xf numFmtId="0" fontId="10" fillId="3" borderId="53" xfId="0" applyFont="1" applyFill="1" applyBorder="1" applyAlignment="1">
      <alignment horizontal="center" vertical="center"/>
    </xf>
    <xf numFmtId="0" fontId="3" fillId="3" borderId="49" xfId="4" applyFont="1" applyFill="1" applyBorder="1" applyAlignment="1">
      <alignment horizontal="center" vertical="center" wrapText="1"/>
    </xf>
    <xf numFmtId="0" fontId="3" fillId="3" borderId="27" xfId="4" applyFont="1" applyFill="1" applyBorder="1" applyAlignment="1">
      <alignment horizontal="center" vertical="center" wrapText="1"/>
    </xf>
    <xf numFmtId="0" fontId="3" fillId="3" borderId="41"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50" xfId="4" applyFont="1" applyFill="1" applyBorder="1" applyAlignment="1">
      <alignment horizontal="center" vertical="center" wrapText="1"/>
    </xf>
    <xf numFmtId="0" fontId="3" fillId="3" borderId="19" xfId="4" applyFont="1" applyFill="1" applyBorder="1" applyAlignment="1">
      <alignment horizontal="center" vertical="center" wrapText="1"/>
    </xf>
    <xf numFmtId="0" fontId="3" fillId="0" borderId="0" xfId="4" applyFont="1" applyFill="1" applyBorder="1" applyAlignment="1" applyProtection="1">
      <alignment horizontal="center" vertical="center" wrapText="1"/>
    </xf>
    <xf numFmtId="0" fontId="3" fillId="3" borderId="21" xfId="4" applyFont="1" applyFill="1" applyBorder="1" applyAlignment="1">
      <alignment horizontal="center" vertical="center" wrapText="1"/>
    </xf>
    <xf numFmtId="0" fontId="3" fillId="3" borderId="14" xfId="4" applyFont="1" applyFill="1" applyBorder="1" applyAlignment="1">
      <alignment horizontal="center" vertical="center" wrapText="1"/>
    </xf>
    <xf numFmtId="0" fontId="3" fillId="3" borderId="16"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5" xfId="4" applyFont="1" applyFill="1" applyBorder="1" applyAlignment="1">
      <alignment horizontal="center" vertical="center" wrapText="1"/>
    </xf>
    <xf numFmtId="0" fontId="3" fillId="3" borderId="17" xfId="4" applyFont="1" applyFill="1" applyBorder="1" applyAlignment="1">
      <alignment horizontal="center" vertical="center" wrapText="1"/>
    </xf>
    <xf numFmtId="0" fontId="3" fillId="3" borderId="22" xfId="4" applyFont="1" applyFill="1" applyBorder="1" applyAlignment="1">
      <alignment horizontal="center" vertical="center" wrapText="1"/>
    </xf>
    <xf numFmtId="0" fontId="3" fillId="3" borderId="15" xfId="4" applyFont="1" applyFill="1" applyBorder="1" applyAlignment="1">
      <alignment horizontal="center" vertical="center" wrapText="1"/>
    </xf>
    <xf numFmtId="0" fontId="3" fillId="3" borderId="18" xfId="4" applyFont="1" applyFill="1" applyBorder="1" applyAlignment="1">
      <alignment horizontal="center" vertical="center" wrapText="1"/>
    </xf>
    <xf numFmtId="0" fontId="3" fillId="3" borderId="9" xfId="5" applyFont="1" applyFill="1" applyBorder="1" applyAlignment="1">
      <alignment horizontal="center" vertical="center" wrapText="1"/>
    </xf>
    <xf numFmtId="0" fontId="3" fillId="3" borderId="22" xfId="3" applyFont="1" applyFill="1" applyBorder="1" applyAlignment="1">
      <alignment horizontal="center" vertical="center"/>
    </xf>
    <xf numFmtId="0" fontId="3" fillId="3" borderId="15"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2" xfId="3" applyFont="1" applyFill="1" applyBorder="1" applyAlignment="1">
      <alignment horizontal="center" vertical="top" wrapText="1"/>
    </xf>
    <xf numFmtId="0" fontId="3" fillId="3" borderId="1" xfId="3" applyFont="1" applyFill="1" applyBorder="1" applyAlignment="1">
      <alignment horizontal="center" vertical="top" wrapText="1"/>
    </xf>
    <xf numFmtId="0" fontId="3" fillId="3" borderId="10" xfId="3" applyFont="1" applyFill="1" applyBorder="1" applyAlignment="1">
      <alignment horizontal="center" vertical="center"/>
    </xf>
    <xf numFmtId="0" fontId="3" fillId="3" borderId="52"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5" xfId="3" applyFont="1" applyFill="1" applyBorder="1" applyAlignment="1">
      <alignment horizontal="center" vertical="top" wrapText="1"/>
    </xf>
    <xf numFmtId="0" fontId="3" fillId="3" borderId="17" xfId="3" applyFont="1" applyFill="1" applyBorder="1" applyAlignment="1">
      <alignment horizontal="center" vertical="top" wrapText="1"/>
    </xf>
    <xf numFmtId="0" fontId="3" fillId="0" borderId="0" xfId="4" applyFont="1" applyFill="1" applyBorder="1" applyAlignment="1">
      <alignment horizontal="center" vertical="center" wrapText="1"/>
    </xf>
    <xf numFmtId="0" fontId="3" fillId="3" borderId="49" xfId="3" applyFont="1" applyFill="1" applyBorder="1" applyAlignment="1">
      <alignment horizontal="center" vertical="center"/>
    </xf>
    <xf numFmtId="0" fontId="3" fillId="3" borderId="41" xfId="3" applyFont="1" applyFill="1" applyBorder="1" applyAlignment="1">
      <alignment horizontal="center" vertical="center"/>
    </xf>
    <xf numFmtId="0" fontId="3" fillId="3" borderId="50" xfId="3" applyFont="1" applyFill="1" applyBorder="1" applyAlignment="1">
      <alignment horizontal="center" vertical="center"/>
    </xf>
    <xf numFmtId="0" fontId="10" fillId="3" borderId="61" xfId="0" applyFont="1" applyFill="1" applyBorder="1" applyAlignment="1">
      <alignment horizontal="center" vertical="center"/>
    </xf>
    <xf numFmtId="0" fontId="10" fillId="3" borderId="62" xfId="0" applyFont="1" applyFill="1" applyBorder="1" applyAlignment="1">
      <alignment horizontal="center" vertical="center"/>
    </xf>
    <xf numFmtId="38" fontId="3" fillId="3" borderId="69" xfId="7" applyFont="1" applyFill="1" applyBorder="1" applyAlignment="1" applyProtection="1">
      <alignment horizontal="center" vertical="center" wrapText="1"/>
    </xf>
    <xf numFmtId="38" fontId="3" fillId="3" borderId="67" xfId="7" applyFont="1" applyFill="1" applyBorder="1" applyAlignment="1" applyProtection="1">
      <alignment horizontal="center" vertical="center" wrapText="1"/>
    </xf>
    <xf numFmtId="38" fontId="3" fillId="3" borderId="66" xfId="7" applyFont="1" applyFill="1" applyBorder="1" applyAlignment="1" applyProtection="1">
      <alignment horizontal="center" vertical="center" wrapText="1"/>
    </xf>
    <xf numFmtId="0" fontId="10" fillId="3" borderId="49" xfId="5" applyFont="1" applyFill="1" applyBorder="1" applyAlignment="1">
      <alignment horizontal="center" vertical="center" wrapText="1"/>
    </xf>
    <xf numFmtId="0" fontId="10" fillId="3" borderId="27" xfId="5" applyFont="1" applyFill="1" applyBorder="1" applyAlignment="1">
      <alignment horizontal="center" vertical="center" wrapText="1"/>
    </xf>
    <xf numFmtId="0" fontId="10" fillId="3" borderId="31" xfId="5" applyFont="1" applyFill="1" applyBorder="1" applyAlignment="1">
      <alignment horizontal="center" vertical="center" wrapText="1"/>
    </xf>
    <xf numFmtId="0" fontId="10" fillId="3" borderId="11" xfId="5" applyFont="1" applyFill="1" applyBorder="1" applyAlignment="1">
      <alignment horizontal="center" vertical="center" wrapText="1"/>
    </xf>
    <xf numFmtId="0" fontId="10" fillId="3" borderId="38" xfId="5" applyFont="1" applyFill="1" applyBorder="1" applyAlignment="1">
      <alignment horizontal="center" vertical="center" wrapText="1"/>
    </xf>
    <xf numFmtId="0" fontId="10" fillId="3" borderId="32" xfId="5" applyFont="1" applyFill="1" applyBorder="1" applyAlignment="1">
      <alignment horizontal="center" vertical="center" wrapText="1"/>
    </xf>
    <xf numFmtId="0" fontId="3" fillId="3" borderId="64" xfId="3" applyFont="1" applyFill="1" applyBorder="1" applyAlignment="1">
      <alignment horizontal="center" vertical="center"/>
    </xf>
    <xf numFmtId="0" fontId="3" fillId="3" borderId="65" xfId="3" applyFont="1" applyFill="1" applyBorder="1" applyAlignment="1">
      <alignment horizontal="center" vertical="center"/>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81" xfId="0" applyFont="1" applyFill="1" applyBorder="1" applyAlignment="1">
      <alignment horizontal="center" vertical="center" wrapText="1"/>
    </xf>
    <xf numFmtId="0" fontId="10" fillId="3" borderId="91" xfId="0" applyFont="1" applyFill="1" applyBorder="1" applyAlignment="1">
      <alignment horizontal="center" vertical="center" wrapText="1"/>
    </xf>
    <xf numFmtId="0" fontId="10" fillId="3" borderId="85"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95" xfId="0" applyFont="1" applyFill="1" applyBorder="1" applyAlignment="1">
      <alignment horizontal="center" vertical="center"/>
    </xf>
    <xf numFmtId="0" fontId="10" fillId="3" borderId="90" xfId="0" applyFont="1" applyFill="1" applyBorder="1" applyAlignment="1">
      <alignment horizontal="center" vertical="center"/>
    </xf>
    <xf numFmtId="0" fontId="3" fillId="3" borderId="9"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91" xfId="3" applyFont="1" applyFill="1" applyBorder="1" applyAlignment="1">
      <alignment horizontal="center" vertical="center"/>
    </xf>
    <xf numFmtId="0" fontId="3" fillId="3" borderId="92" xfId="3" applyFont="1" applyFill="1" applyBorder="1" applyAlignment="1">
      <alignment horizontal="center" vertical="center"/>
    </xf>
    <xf numFmtId="0" fontId="3" fillId="3" borderId="93" xfId="3" applyFont="1" applyFill="1" applyBorder="1" applyAlignment="1">
      <alignment horizontal="center" vertical="center"/>
    </xf>
    <xf numFmtId="0" fontId="22" fillId="3" borderId="9" xfId="6" applyFont="1" applyFill="1" applyBorder="1" applyAlignment="1">
      <alignment horizontal="center" vertical="center"/>
    </xf>
    <xf numFmtId="0" fontId="22" fillId="3" borderId="5" xfId="6" applyFont="1" applyFill="1" applyBorder="1" applyAlignment="1">
      <alignment horizontal="center" vertical="center"/>
    </xf>
    <xf numFmtId="0" fontId="10" fillId="3" borderId="61" xfId="0" applyFont="1" applyFill="1" applyBorder="1" applyAlignment="1" applyProtection="1">
      <alignment horizontal="center" vertical="center"/>
    </xf>
    <xf numFmtId="0" fontId="10" fillId="3" borderId="62" xfId="0" applyFont="1" applyFill="1" applyBorder="1" applyAlignment="1" applyProtection="1">
      <alignment horizontal="center" vertical="center"/>
    </xf>
    <xf numFmtId="0" fontId="10" fillId="3" borderId="61" xfId="0" applyFont="1" applyFill="1" applyBorder="1" applyAlignment="1" applyProtection="1">
      <alignment horizontal="center" vertical="center" wrapText="1"/>
    </xf>
    <xf numFmtId="0" fontId="10" fillId="3" borderId="62" xfId="0" applyFont="1" applyFill="1" applyBorder="1" applyAlignment="1" applyProtection="1">
      <alignment horizontal="center" vertical="center" wrapText="1"/>
    </xf>
    <xf numFmtId="181" fontId="10" fillId="0" borderId="0" xfId="0" applyNumberFormat="1"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shrinkToFit="1"/>
    </xf>
    <xf numFmtId="0" fontId="22" fillId="2" borderId="30" xfId="0" applyNumberFormat="1" applyFont="1" applyFill="1" applyBorder="1" applyAlignment="1" applyProtection="1">
      <alignment horizontal="center" vertical="center" wrapText="1"/>
      <protection locked="0"/>
    </xf>
    <xf numFmtId="0" fontId="22" fillId="2" borderId="54" xfId="0" applyNumberFormat="1" applyFont="1" applyFill="1" applyBorder="1" applyAlignment="1" applyProtection="1">
      <alignment horizontal="center" vertical="center" wrapText="1"/>
      <protection locked="0"/>
    </xf>
    <xf numFmtId="0" fontId="22" fillId="2" borderId="55" xfId="0" applyNumberFormat="1" applyFont="1" applyFill="1" applyBorder="1" applyAlignment="1" applyProtection="1">
      <alignment horizontal="center" vertical="center" wrapText="1"/>
      <protection locked="0"/>
    </xf>
    <xf numFmtId="180" fontId="22" fillId="2" borderId="2" xfId="0" applyNumberFormat="1" applyFont="1" applyFill="1" applyBorder="1" applyAlignment="1" applyProtection="1">
      <alignment horizontal="center" vertical="center" wrapText="1"/>
      <protection locked="0"/>
    </xf>
    <xf numFmtId="180" fontId="22" fillId="2" borderId="1" xfId="0" applyNumberFormat="1" applyFont="1" applyFill="1" applyBorder="1" applyAlignment="1" applyProtection="1">
      <alignment horizontal="center" vertical="center" wrapText="1"/>
      <protection locked="0"/>
    </xf>
    <xf numFmtId="180" fontId="22" fillId="2" borderId="99" xfId="0" applyNumberFormat="1" applyFont="1" applyFill="1" applyBorder="1" applyAlignment="1" applyProtection="1">
      <alignment horizontal="center" vertical="center" wrapText="1"/>
      <protection locked="0"/>
    </xf>
    <xf numFmtId="180" fontId="22" fillId="2" borderId="30" xfId="0" applyNumberFormat="1" applyFont="1" applyFill="1" applyBorder="1" applyAlignment="1" applyProtection="1">
      <alignment horizontal="center" vertical="center" wrapText="1"/>
      <protection locked="0"/>
    </xf>
    <xf numFmtId="180" fontId="22" fillId="2" borderId="54" xfId="0" applyNumberFormat="1" applyFont="1" applyFill="1" applyBorder="1" applyAlignment="1" applyProtection="1">
      <alignment horizontal="center" vertical="center" wrapText="1"/>
      <protection locked="0"/>
    </xf>
    <xf numFmtId="180" fontId="22" fillId="2" borderId="55" xfId="0" applyNumberFormat="1" applyFont="1" applyFill="1" applyBorder="1" applyAlignment="1" applyProtection="1">
      <alignment horizontal="center" vertical="center" wrapText="1"/>
      <protection locked="0"/>
    </xf>
    <xf numFmtId="180" fontId="22" fillId="2" borderId="2" xfId="0" applyNumberFormat="1" applyFont="1" applyFill="1" applyBorder="1" applyAlignment="1" applyProtection="1">
      <alignment horizontal="left" vertical="center" wrapText="1"/>
      <protection locked="0"/>
    </xf>
    <xf numFmtId="180" fontId="22" fillId="2" borderId="92" xfId="0" applyNumberFormat="1" applyFont="1" applyFill="1" applyBorder="1" applyAlignment="1" applyProtection="1">
      <alignment horizontal="left" vertical="center" wrapText="1"/>
      <protection locked="0"/>
    </xf>
    <xf numFmtId="180" fontId="22" fillId="2" borderId="30" xfId="0" applyNumberFormat="1" applyFont="1" applyFill="1" applyBorder="1" applyAlignment="1" applyProtection="1">
      <alignment horizontal="left" vertical="center" wrapText="1"/>
      <protection locked="0"/>
    </xf>
    <xf numFmtId="180" fontId="22" fillId="2" borderId="93" xfId="0" applyNumberFormat="1" applyFont="1" applyFill="1" applyBorder="1" applyAlignment="1" applyProtection="1">
      <alignment horizontal="left" vertical="center" wrapText="1"/>
      <protection locked="0"/>
    </xf>
    <xf numFmtId="0" fontId="10" fillId="3" borderId="10" xfId="0" applyFont="1" applyFill="1" applyBorder="1" applyAlignment="1">
      <alignment horizontal="center" vertical="center" wrapText="1"/>
    </xf>
    <xf numFmtId="0" fontId="22" fillId="2" borderId="2" xfId="0" applyNumberFormat="1" applyFont="1" applyFill="1" applyBorder="1" applyAlignment="1" applyProtection="1">
      <alignment horizontal="center" vertical="center" wrapText="1"/>
      <protection locked="0"/>
    </xf>
    <xf numFmtId="0" fontId="22" fillId="2" borderId="1" xfId="0" applyNumberFormat="1" applyFont="1" applyFill="1" applyBorder="1" applyAlignment="1" applyProtection="1">
      <alignment horizontal="center" vertical="center" wrapText="1"/>
      <protection locked="0"/>
    </xf>
    <xf numFmtId="0" fontId="22" fillId="2" borderId="99" xfId="0" applyNumberFormat="1" applyFont="1" applyFill="1" applyBorder="1" applyAlignment="1" applyProtection="1">
      <alignment horizontal="center" vertical="center" wrapText="1"/>
      <protection locked="0"/>
    </xf>
    <xf numFmtId="0" fontId="10" fillId="3" borderId="21" xfId="0" applyFont="1" applyFill="1" applyBorder="1" applyAlignment="1">
      <alignment horizontal="center" vertical="center"/>
    </xf>
    <xf numFmtId="0" fontId="10" fillId="5" borderId="83"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99" xfId="0" applyFont="1" applyFill="1" applyBorder="1" applyAlignment="1">
      <alignment horizontal="center" vertical="center"/>
    </xf>
    <xf numFmtId="0" fontId="10" fillId="5" borderId="87" xfId="0" applyFont="1" applyFill="1" applyBorder="1" applyAlignment="1">
      <alignment horizontal="center" vertical="center"/>
    </xf>
    <xf numFmtId="0" fontId="10" fillId="5" borderId="54" xfId="0" applyFont="1" applyFill="1" applyBorder="1" applyAlignment="1">
      <alignment horizontal="center" vertical="center"/>
    </xf>
    <xf numFmtId="0" fontId="10" fillId="5" borderId="5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8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0" borderId="100" xfId="0" applyFont="1" applyBorder="1" applyAlignment="1">
      <alignment horizontal="center" vertical="center"/>
    </xf>
    <xf numFmtId="0" fontId="3" fillId="0" borderId="52" xfId="0" applyFont="1" applyBorder="1" applyAlignment="1">
      <alignment horizontal="center" vertical="center"/>
    </xf>
    <xf numFmtId="0" fontId="3" fillId="0" borderId="56" xfId="0" applyFont="1" applyBorder="1" applyAlignment="1">
      <alignment horizontal="center" vertical="center"/>
    </xf>
    <xf numFmtId="0" fontId="3" fillId="0" borderId="54" xfId="0" applyFont="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10" fillId="5" borderId="78"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82"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36" xfId="0" applyFont="1" applyFill="1" applyBorder="1" applyAlignment="1">
      <alignment horizontal="center" vertical="center"/>
    </xf>
    <xf numFmtId="0" fontId="3" fillId="3" borderId="87"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104" xfId="0" applyFont="1" applyBorder="1" applyAlignment="1">
      <alignment horizontal="center" vertical="center"/>
    </xf>
    <xf numFmtId="0" fontId="3" fillId="0" borderId="32" xfId="0" applyFont="1" applyBorder="1" applyAlignment="1">
      <alignment horizontal="center" vertical="center"/>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4" xfId="0" applyFont="1" applyFill="1" applyBorder="1" applyAlignment="1">
      <alignment horizontal="center" vertical="center"/>
    </xf>
    <xf numFmtId="0" fontId="3" fillId="0" borderId="101" xfId="0" applyFont="1" applyBorder="1" applyAlignment="1">
      <alignment horizontal="center" vertical="center"/>
    </xf>
    <xf numFmtId="0" fontId="3" fillId="0" borderId="99" xfId="0" applyFont="1" applyBorder="1" applyAlignment="1">
      <alignment horizontal="center" vertical="center"/>
    </xf>
    <xf numFmtId="0" fontId="3" fillId="0" borderId="103" xfId="0" applyFont="1" applyBorder="1" applyAlignment="1">
      <alignment horizontal="center" vertical="center"/>
    </xf>
    <xf numFmtId="0" fontId="3" fillId="0" borderId="36"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3" borderId="111" xfId="0" applyFont="1" applyFill="1" applyBorder="1" applyAlignment="1">
      <alignment horizontal="center" vertical="center" wrapText="1"/>
    </xf>
    <xf numFmtId="0" fontId="3" fillId="3" borderId="112"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8" borderId="0" xfId="4" applyFont="1" applyFill="1" applyBorder="1" applyAlignment="1" applyProtection="1">
      <alignment horizontal="center" vertical="center" wrapText="1"/>
    </xf>
    <xf numFmtId="0" fontId="3" fillId="3" borderId="29" xfId="3" applyFont="1" applyFill="1" applyBorder="1" applyAlignment="1">
      <alignment horizontal="center" vertical="center"/>
    </xf>
    <xf numFmtId="0" fontId="3" fillId="3" borderId="13" xfId="3" applyFont="1" applyFill="1" applyBorder="1" applyAlignment="1">
      <alignment horizontal="center" vertical="center"/>
    </xf>
    <xf numFmtId="0" fontId="3" fillId="3" borderId="23" xfId="3" applyFont="1" applyFill="1" applyBorder="1" applyAlignment="1">
      <alignment horizontal="center" vertical="center"/>
    </xf>
    <xf numFmtId="0" fontId="9" fillId="2" borderId="29"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3" xfId="0" applyFont="1" applyFill="1" applyBorder="1" applyAlignment="1" applyProtection="1">
      <alignment horizontal="left" vertical="top"/>
      <protection locked="0"/>
    </xf>
    <xf numFmtId="0" fontId="9" fillId="2" borderId="0" xfId="0" applyFont="1" applyFill="1" applyBorder="1" applyAlignment="1" applyProtection="1">
      <alignment horizontal="left" vertical="top"/>
      <protection locked="0"/>
    </xf>
    <xf numFmtId="0" fontId="9" fillId="2" borderId="12"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2" borderId="24" xfId="0" applyFont="1" applyFill="1" applyBorder="1" applyAlignment="1" applyProtection="1">
      <alignment horizontal="left" vertical="top"/>
      <protection locked="0"/>
    </xf>
    <xf numFmtId="0" fontId="3" fillId="3" borderId="88" xfId="0" applyFont="1" applyFill="1" applyBorder="1" applyAlignment="1">
      <alignment horizontal="center" vertical="center"/>
    </xf>
    <xf numFmtId="0" fontId="3" fillId="3" borderId="90" xfId="0" applyFont="1" applyFill="1" applyBorder="1" applyAlignment="1">
      <alignment horizontal="center" vertical="center"/>
    </xf>
    <xf numFmtId="0" fontId="22" fillId="2" borderId="64" xfId="10" applyFont="1" applyFill="1" applyBorder="1" applyAlignment="1" applyProtection="1">
      <alignment vertical="top" wrapText="1"/>
      <protection locked="0"/>
    </xf>
    <xf numFmtId="0" fontId="22" fillId="2" borderId="122" xfId="10" applyFont="1" applyFill="1" applyBorder="1" applyAlignment="1" applyProtection="1">
      <alignment vertical="top" wrapText="1"/>
      <protection locked="0"/>
    </xf>
    <xf numFmtId="0" fontId="22" fillId="2" borderId="123" xfId="10" applyFont="1" applyFill="1" applyBorder="1" applyAlignment="1" applyProtection="1">
      <alignment vertical="top" wrapText="1"/>
      <protection locked="0"/>
    </xf>
  </cellXfs>
  <cellStyles count="13">
    <cellStyle name="ハイパーリンク" xfId="2" builtinId="8"/>
    <cellStyle name="桁区切り" xfId="1" builtinId="6"/>
    <cellStyle name="桁区切り 12" xfId="7" xr:uid="{00000000-0005-0000-0000-000002000000}"/>
    <cellStyle name="桁区切り 2" xfId="11" xr:uid="{00000000-0005-0000-0000-000003000000}"/>
    <cellStyle name="標準" xfId="0" builtinId="0"/>
    <cellStyle name="標準 2" xfId="10" xr:uid="{00000000-0005-0000-0000-000005000000}"/>
    <cellStyle name="標準 2 3" xfId="9" xr:uid="{00000000-0005-0000-0000-000006000000}"/>
    <cellStyle name="標準 3" xfId="8" xr:uid="{00000000-0005-0000-0000-000007000000}"/>
    <cellStyle name="標準 3 2" xfId="12" xr:uid="{00000000-0005-0000-0000-000008000000}"/>
    <cellStyle name="標準 77" xfId="6" xr:uid="{00000000-0005-0000-0000-000009000000}"/>
    <cellStyle name="標準_070118別添4-2事業場モニタリング方法" xfId="5" xr:uid="{00000000-0005-0000-0000-00000A000000}"/>
    <cellStyle name="標準_ASSET算定報告書（単独）" xfId="3" xr:uid="{00000000-0005-0000-0000-00000B000000}"/>
    <cellStyle name="標準_file_view_4-4" xfId="4" xr:uid="{00000000-0005-0000-0000-00000C000000}"/>
  </cellStyles>
  <dxfs count="64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CB$3" lockText="1"/>
</file>

<file path=xl/ctrlProps/ctrlProp10.xml><?xml version="1.0" encoding="utf-8"?>
<formControlPr xmlns="http://schemas.microsoft.com/office/spreadsheetml/2009/9/main" objectType="CheckBox" fmlaLink="BD3" lockText="1"/>
</file>

<file path=xl/ctrlProps/ctrlProp11.xml><?xml version="1.0" encoding="utf-8"?>
<formControlPr xmlns="http://schemas.microsoft.com/office/spreadsheetml/2009/9/main" objectType="CheckBox" fmlaLink="BD4" lockText="1"/>
</file>

<file path=xl/ctrlProps/ctrlProp12.xml><?xml version="1.0" encoding="utf-8"?>
<formControlPr xmlns="http://schemas.microsoft.com/office/spreadsheetml/2009/9/main" objectType="CheckBox" fmlaLink="BD3" lockText="1"/>
</file>

<file path=xl/ctrlProps/ctrlProp13.xml><?xml version="1.0" encoding="utf-8"?>
<formControlPr xmlns="http://schemas.microsoft.com/office/spreadsheetml/2009/9/main" objectType="CheckBox" fmlaLink="AO3" lockText="1"/>
</file>

<file path=xl/ctrlProps/ctrlProp14.xml><?xml version="1.0" encoding="utf-8"?>
<formControlPr xmlns="http://schemas.microsoft.com/office/spreadsheetml/2009/9/main" objectType="CheckBox" fmlaLink="$R$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E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N3" lockText="1"/>
</file>

<file path=xl/ctrlProps/ctrlProp7.xml><?xml version="1.0" encoding="utf-8"?>
<formControlPr xmlns="http://schemas.microsoft.com/office/spreadsheetml/2009/9/main" objectType="CheckBox" fmlaLink="BP3" lockText="1"/>
</file>

<file path=xl/ctrlProps/ctrlProp8.xml><?xml version="1.0" encoding="utf-8"?>
<formControlPr xmlns="http://schemas.microsoft.com/office/spreadsheetml/2009/9/main" objectType="CheckBox" fmlaLink="BP3" lockText="1"/>
</file>

<file path=xl/ctrlProps/ctrlProp9.xml><?xml version="1.0" encoding="utf-8"?>
<formControlPr xmlns="http://schemas.microsoft.com/office/spreadsheetml/2009/9/main" objectType="CheckBox" fmlaLink="AO3" lockText="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123825</xdr:colOff>
      <xdr:row>24</xdr:row>
      <xdr:rowOff>114300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17</xdr:row>
      <xdr:rowOff>38100</xdr:rowOff>
    </xdr:from>
    <xdr:to>
      <xdr:col>47</xdr:col>
      <xdr:colOff>114300</xdr:colOff>
      <xdr:row>17</xdr:row>
      <xdr:rowOff>468630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705600" y="3552825"/>
          <a:ext cx="2162175" cy="430530"/>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122192</xdr:colOff>
      <xdr:row>31</xdr:row>
      <xdr:rowOff>165735</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160292</xdr:colOff>
      <xdr:row>39</xdr:row>
      <xdr:rowOff>224790</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238125</xdr:colOff>
          <xdr:row>0</xdr:row>
          <xdr:rowOff>133350</xdr:rowOff>
        </xdr:from>
        <xdr:to>
          <xdr:col>7</xdr:col>
          <xdr:colOff>438150</xdr:colOff>
          <xdr:row>1</xdr:row>
          <xdr:rowOff>209550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272141</xdr:colOff>
      <xdr:row>9</xdr:row>
      <xdr:rowOff>70760</xdr:rowOff>
    </xdr:from>
    <xdr:to>
      <xdr:col>9</xdr:col>
      <xdr:colOff>64917</xdr:colOff>
      <xdr:row>11</xdr:row>
      <xdr:rowOff>22269</xdr:rowOff>
    </xdr:to>
    <xdr:sp macro="" textlink="">
      <xdr:nvSpPr>
        <xdr:cNvPr id="3" name="AutoShape 3">
          <a:extLst>
            <a:ext uri="{FF2B5EF4-FFF2-40B4-BE49-F238E27FC236}">
              <a16:creationId xmlns:a16="http://schemas.microsoft.com/office/drawing/2014/main" id="{00000000-0008-0000-0A00-000003000000}"/>
            </a:ext>
          </a:extLst>
        </xdr:cNvPr>
        <xdr:cNvSpPr>
          <a:spLocks noChangeArrowheads="1"/>
        </xdr:cNvSpPr>
      </xdr:nvSpPr>
      <xdr:spPr bwMode="auto">
        <a:xfrm>
          <a:off x="4544784" y="2139046"/>
          <a:ext cx="2228454" cy="550223"/>
        </a:xfrm>
        <a:prstGeom prst="wedgeRectCallout">
          <a:avLst>
            <a:gd name="adj1" fmla="val 2680"/>
            <a:gd name="adj2" fmla="val -19860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544285</xdr:colOff>
      <xdr:row>9</xdr:row>
      <xdr:rowOff>190503</xdr:rowOff>
    </xdr:from>
    <xdr:to>
      <xdr:col>11</xdr:col>
      <xdr:colOff>1036987</xdr:colOff>
      <xdr:row>12</xdr:row>
      <xdr:rowOff>22269</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7252606" y="2258789"/>
          <a:ext cx="2248024" cy="729837"/>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11</xdr:col>
      <xdr:colOff>93616</xdr:colOff>
      <xdr:row>1</xdr:row>
      <xdr:rowOff>32657</xdr:rowOff>
    </xdr:from>
    <xdr:to>
      <xdr:col>11</xdr:col>
      <xdr:colOff>2333377</xdr:colOff>
      <xdr:row>3</xdr:row>
      <xdr:rowOff>85334</xdr:rowOff>
    </xdr:to>
    <xdr:sp macro="" textlink="">
      <xdr:nvSpPr>
        <xdr:cNvPr id="5" name="AutoShape 3">
          <a:extLst>
            <a:ext uri="{FF2B5EF4-FFF2-40B4-BE49-F238E27FC236}">
              <a16:creationId xmlns:a16="http://schemas.microsoft.com/office/drawing/2014/main" id="{00000000-0008-0000-0A00-000005000000}"/>
            </a:ext>
          </a:extLst>
        </xdr:cNvPr>
        <xdr:cNvSpPr>
          <a:spLocks noChangeArrowheads="1"/>
        </xdr:cNvSpPr>
      </xdr:nvSpPr>
      <xdr:spPr bwMode="auto">
        <a:xfrm>
          <a:off x="7887787" y="185057"/>
          <a:ext cx="2239761" cy="46633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10</xdr:col>
      <xdr:colOff>979713</xdr:colOff>
      <xdr:row>28</xdr:row>
      <xdr:rowOff>54429</xdr:rowOff>
    </xdr:from>
    <xdr:to>
      <xdr:col>11</xdr:col>
      <xdr:colOff>2118359</xdr:colOff>
      <xdr:row>30</xdr:row>
      <xdr:rowOff>106197</xdr:rowOff>
    </xdr:to>
    <xdr:sp macro="" textlink="">
      <xdr:nvSpPr>
        <xdr:cNvPr id="6" name="AutoShape 3">
          <a:extLst>
            <a:ext uri="{FF2B5EF4-FFF2-40B4-BE49-F238E27FC236}">
              <a16:creationId xmlns:a16="http://schemas.microsoft.com/office/drawing/2014/main" id="{00000000-0008-0000-0A00-000006000000}"/>
            </a:ext>
          </a:extLst>
        </xdr:cNvPr>
        <xdr:cNvSpPr>
          <a:spLocks noChangeArrowheads="1"/>
        </xdr:cNvSpPr>
      </xdr:nvSpPr>
      <xdr:spPr bwMode="auto">
        <a:xfrm>
          <a:off x="8371113" y="7957458"/>
          <a:ext cx="2194560" cy="661368"/>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xdr:col>
      <xdr:colOff>849087</xdr:colOff>
      <xdr:row>9</xdr:row>
      <xdr:rowOff>114304</xdr:rowOff>
    </xdr:from>
    <xdr:to>
      <xdr:col>4</xdr:col>
      <xdr:colOff>402772</xdr:colOff>
      <xdr:row>11</xdr:row>
      <xdr:rowOff>65813</xdr:rowOff>
    </xdr:to>
    <xdr:sp macro="" textlink="">
      <xdr:nvSpPr>
        <xdr:cNvPr id="7" name="AutoShape 3">
          <a:extLst>
            <a:ext uri="{FF2B5EF4-FFF2-40B4-BE49-F238E27FC236}">
              <a16:creationId xmlns:a16="http://schemas.microsoft.com/office/drawing/2014/main" id="{00000000-0008-0000-0A00-000007000000}"/>
            </a:ext>
          </a:extLst>
        </xdr:cNvPr>
        <xdr:cNvSpPr>
          <a:spLocks noChangeArrowheads="1"/>
        </xdr:cNvSpPr>
      </xdr:nvSpPr>
      <xdr:spPr bwMode="auto">
        <a:xfrm>
          <a:off x="1366158" y="2182590"/>
          <a:ext cx="2098221" cy="550223"/>
        </a:xfrm>
        <a:prstGeom prst="wedgeRectCallout">
          <a:avLst>
            <a:gd name="adj1" fmla="val -29072"/>
            <a:gd name="adj2" fmla="val -1318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主要なシステム系統の</a:t>
          </a:r>
          <a:r>
            <a:rPr lang="en-US" altLang="ja-JP">
              <a:latin typeface="ＭＳ Ｐゴシック" panose="020B0600070205080204" pitchFamily="50" charset="-128"/>
              <a:ea typeface="ＭＳ Ｐゴシック" panose="020B0600070205080204" pitchFamily="50" charset="-128"/>
            </a:rPr>
            <a:t>CO2</a:t>
          </a:r>
          <a:r>
            <a:rPr lang="ja-JP" altLang="en-US">
              <a:latin typeface="ＭＳ Ｐゴシック" panose="020B0600070205080204" pitchFamily="50" charset="-128"/>
              <a:ea typeface="ＭＳ Ｐゴシック" panose="020B0600070205080204" pitchFamily="50" charset="-128"/>
            </a:rPr>
            <a:t>排出量は、</a:t>
          </a:r>
          <a:r>
            <a:rPr lang="en-US" altLang="ja-JP">
              <a:latin typeface="ＭＳ Ｐゴシック" panose="020B0600070205080204" pitchFamily="50" charset="-128"/>
              <a:ea typeface="ＭＳ Ｐゴシック" panose="020B0600070205080204" pitchFamily="50" charset="-128"/>
            </a:rPr>
            <a:t>7</a:t>
          </a:r>
          <a:r>
            <a:rPr lang="ja-JP" altLang="en-US">
              <a:latin typeface="ＭＳ Ｐゴシック" panose="020B0600070205080204" pitchFamily="50" charset="-128"/>
              <a:ea typeface="ＭＳ Ｐゴシック" panose="020B0600070205080204" pitchFamily="50" charset="-128"/>
            </a:rPr>
            <a:t>．シートに記入してください。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968828</xdr:colOff>
      <xdr:row>38</xdr:row>
      <xdr:rowOff>97971</xdr:rowOff>
    </xdr:from>
    <xdr:to>
      <xdr:col>11</xdr:col>
      <xdr:colOff>2171551</xdr:colOff>
      <xdr:row>41</xdr:row>
      <xdr:rowOff>114795</xdr:rowOff>
    </xdr:to>
    <xdr:sp macro="" textlink="">
      <xdr:nvSpPr>
        <xdr:cNvPr id="8" name="AutoShape 3">
          <a:extLst>
            <a:ext uri="{FF2B5EF4-FFF2-40B4-BE49-F238E27FC236}">
              <a16:creationId xmlns:a16="http://schemas.microsoft.com/office/drawing/2014/main" id="{00000000-0008-0000-0A00-000008000000}"/>
            </a:ext>
          </a:extLst>
        </xdr:cNvPr>
        <xdr:cNvSpPr>
          <a:spLocks noChangeArrowheads="1"/>
        </xdr:cNvSpPr>
      </xdr:nvSpPr>
      <xdr:spPr bwMode="auto">
        <a:xfrm>
          <a:off x="8360228" y="10363200"/>
          <a:ext cx="2258637" cy="57199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11</xdr:col>
      <xdr:colOff>2253343</xdr:colOff>
      <xdr:row>9</xdr:row>
      <xdr:rowOff>16333</xdr:rowOff>
    </xdr:from>
    <xdr:to>
      <xdr:col>13</xdr:col>
      <xdr:colOff>1080530</xdr:colOff>
      <xdr:row>11</xdr:row>
      <xdr:rowOff>152899</xdr:rowOff>
    </xdr:to>
    <xdr:sp macro="" textlink="">
      <xdr:nvSpPr>
        <xdr:cNvPr id="9" name="AutoShape 3">
          <a:extLst>
            <a:ext uri="{FF2B5EF4-FFF2-40B4-BE49-F238E27FC236}">
              <a16:creationId xmlns:a16="http://schemas.microsoft.com/office/drawing/2014/main" id="{00000000-0008-0000-0A00-000009000000}"/>
            </a:ext>
          </a:extLst>
        </xdr:cNvPr>
        <xdr:cNvSpPr>
          <a:spLocks noChangeArrowheads="1"/>
        </xdr:cNvSpPr>
      </xdr:nvSpPr>
      <xdr:spPr bwMode="auto">
        <a:xfrm>
          <a:off x="10716986" y="2084619"/>
          <a:ext cx="2242580" cy="735280"/>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主要なシステム系統の排出量をどのように把握したか、記入してください。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0</xdr:row>
          <xdr:rowOff>133350</xdr:rowOff>
        </xdr:from>
        <xdr:to>
          <xdr:col>7</xdr:col>
          <xdr:colOff>390525</xdr:colOff>
          <xdr:row>1</xdr:row>
          <xdr:rowOff>228600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B00-0000017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295275</xdr:colOff>
          <xdr:row>0</xdr:row>
          <xdr:rowOff>104775</xdr:rowOff>
        </xdr:from>
        <xdr:to>
          <xdr:col>8</xdr:col>
          <xdr:colOff>38100</xdr:colOff>
          <xdr:row>1</xdr:row>
          <xdr:rowOff>228600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C00-0000016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857250</xdr:colOff>
          <xdr:row>0</xdr:row>
          <xdr:rowOff>114300</xdr:rowOff>
        </xdr:from>
        <xdr:to>
          <xdr:col>14</xdr:col>
          <xdr:colOff>209550</xdr:colOff>
          <xdr:row>2</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D00-0000017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76200</xdr:colOff>
      <xdr:row>30</xdr:row>
      <xdr:rowOff>95250</xdr:rowOff>
    </xdr:from>
    <xdr:to>
      <xdr:col>7</xdr:col>
      <xdr:colOff>638175</xdr:colOff>
      <xdr:row>39</xdr:row>
      <xdr:rowOff>38100</xdr:rowOff>
    </xdr:to>
    <xdr:sp macro="" textlink="">
      <xdr:nvSpPr>
        <xdr:cNvPr id="2" name="フローチャート: 処理 1">
          <a:extLst>
            <a:ext uri="{FF2B5EF4-FFF2-40B4-BE49-F238E27FC236}">
              <a16:creationId xmlns:a16="http://schemas.microsoft.com/office/drawing/2014/main" id="{00000000-0008-0000-0D00-000002000000}"/>
            </a:ext>
          </a:extLst>
        </xdr:cNvPr>
        <xdr:cNvSpPr/>
      </xdr:nvSpPr>
      <xdr:spPr>
        <a:xfrm>
          <a:off x="419100" y="5867400"/>
          <a:ext cx="1419225" cy="1390650"/>
        </a:xfrm>
        <a:prstGeom prst="flowChartProcess">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生石灰製造用</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ロータリーキルン</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（原料：石灰石、ソーダ灰、等）</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100">
              <a:solidFill>
                <a:schemeClr val="tx1"/>
              </a:solidFill>
              <a:latin typeface="ＭＳ Ｐゴシック" panose="020B0600070205080204" pitchFamily="50" charset="-128"/>
              <a:ea typeface="ＭＳ Ｐゴシック" panose="020B0600070205080204" pitchFamily="50" charset="-128"/>
            </a:rPr>
            <a:t>CaCO3 → CaO</a:t>
          </a:r>
          <a:r>
            <a:rPr kumimoji="1" lang="ja-JP" altLang="en-US" sz="1100">
              <a:solidFill>
                <a:schemeClr val="tx1"/>
              </a:solidFill>
              <a:latin typeface="ＭＳ Ｐゴシック" panose="020B0600070205080204" pitchFamily="50" charset="-128"/>
              <a:ea typeface="ＭＳ Ｐゴシック" panose="020B0600070205080204" pitchFamily="50" charset="-128"/>
            </a:rPr>
            <a:t>＋</a:t>
          </a:r>
          <a:r>
            <a:rPr kumimoji="1" lang="en-US" altLang="ja-JP" sz="1100">
              <a:solidFill>
                <a:schemeClr val="tx1"/>
              </a:solidFill>
              <a:latin typeface="ＭＳ Ｐゴシック" panose="020B0600070205080204" pitchFamily="50" charset="-128"/>
              <a:ea typeface="ＭＳ Ｐゴシック" panose="020B0600070205080204" pitchFamily="50" charset="-128"/>
            </a:rPr>
            <a:t>CO2</a:t>
          </a:r>
        </a:p>
      </xdr:txBody>
    </xdr:sp>
    <xdr:clientData/>
  </xdr:twoCellAnchor>
  <xdr:twoCellAnchor>
    <xdr:from>
      <xdr:col>8</xdr:col>
      <xdr:colOff>19050</xdr:colOff>
      <xdr:row>33</xdr:row>
      <xdr:rowOff>38100</xdr:rowOff>
    </xdr:from>
    <xdr:to>
      <xdr:col>10</xdr:col>
      <xdr:colOff>257175</xdr:colOff>
      <xdr:row>35</xdr:row>
      <xdr:rowOff>28575</xdr:rowOff>
    </xdr:to>
    <xdr:sp macro="" textlink="">
      <xdr:nvSpPr>
        <xdr:cNvPr id="3" name="矢印: 右 2">
          <a:extLst>
            <a:ext uri="{FF2B5EF4-FFF2-40B4-BE49-F238E27FC236}">
              <a16:creationId xmlns:a16="http://schemas.microsoft.com/office/drawing/2014/main" id="{00000000-0008-0000-0D00-000003000000}"/>
            </a:ext>
          </a:extLst>
        </xdr:cNvPr>
        <xdr:cNvSpPr/>
      </xdr:nvSpPr>
      <xdr:spPr>
        <a:xfrm>
          <a:off x="2095500" y="6267450"/>
          <a:ext cx="6286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28577</xdr:colOff>
      <xdr:row>35</xdr:row>
      <xdr:rowOff>47626</xdr:rowOff>
    </xdr:from>
    <xdr:to>
      <xdr:col>10</xdr:col>
      <xdr:colOff>209550</xdr:colOff>
      <xdr:row>38</xdr:row>
      <xdr:rowOff>152400</xdr:rowOff>
    </xdr:to>
    <xdr:sp macro="" textlink="">
      <xdr:nvSpPr>
        <xdr:cNvPr id="6" name="フローチャート: 処理 5">
          <a:extLst>
            <a:ext uri="{FF2B5EF4-FFF2-40B4-BE49-F238E27FC236}">
              <a16:creationId xmlns:a16="http://schemas.microsoft.com/office/drawing/2014/main" id="{00000000-0008-0000-0D00-000006000000}"/>
            </a:ext>
          </a:extLst>
        </xdr:cNvPr>
        <xdr:cNvSpPr/>
      </xdr:nvSpPr>
      <xdr:spPr>
        <a:xfrm>
          <a:off x="2105027" y="6581776"/>
          <a:ext cx="571498" cy="561974"/>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ゴシック" panose="020B0600070205080204" pitchFamily="50" charset="-128"/>
              <a:ea typeface="ＭＳ Ｐゴシック" panose="020B0600070205080204" pitchFamily="50" charset="-128"/>
            </a:rPr>
            <a:t>CaO</a:t>
          </a:r>
          <a:r>
            <a:rPr kumimoji="1" lang="ja-JP" altLang="en-US" sz="1100">
              <a:solidFill>
                <a:schemeClr val="tx1"/>
              </a:solidFill>
              <a:latin typeface="ＭＳ Ｐゴシック" panose="020B0600070205080204" pitchFamily="50" charset="-128"/>
              <a:ea typeface="ＭＳ Ｐゴシック" panose="020B0600070205080204" pitchFamily="50" charset="-128"/>
            </a:rPr>
            <a:t>を投入</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504825</xdr:colOff>
      <xdr:row>30</xdr:row>
      <xdr:rowOff>114299</xdr:rowOff>
    </xdr:from>
    <xdr:to>
      <xdr:col>16</xdr:col>
      <xdr:colOff>933450</xdr:colOff>
      <xdr:row>38</xdr:row>
      <xdr:rowOff>38100</xdr:rowOff>
    </xdr:to>
    <xdr:sp macro="" textlink="">
      <xdr:nvSpPr>
        <xdr:cNvPr id="8" name="フローチャート: 処理 7">
          <a:extLst>
            <a:ext uri="{FF2B5EF4-FFF2-40B4-BE49-F238E27FC236}">
              <a16:creationId xmlns:a16="http://schemas.microsoft.com/office/drawing/2014/main" id="{00000000-0008-0000-0D00-000008000000}"/>
            </a:ext>
          </a:extLst>
        </xdr:cNvPr>
        <xdr:cNvSpPr/>
      </xdr:nvSpPr>
      <xdr:spPr>
        <a:xfrm>
          <a:off x="5391150" y="5886449"/>
          <a:ext cx="1323975" cy="1143001"/>
        </a:xfrm>
        <a:prstGeom prst="flowChartProcess">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ガラス成形機器・</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徐冷炉（電気窯）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（燃料：系統電力）</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123828</xdr:colOff>
      <xdr:row>25</xdr:row>
      <xdr:rowOff>152399</xdr:rowOff>
    </xdr:from>
    <xdr:to>
      <xdr:col>7</xdr:col>
      <xdr:colOff>133354</xdr:colOff>
      <xdr:row>29</xdr:row>
      <xdr:rowOff>19048</xdr:rowOff>
    </xdr:to>
    <xdr:sp macro="" textlink="">
      <xdr:nvSpPr>
        <xdr:cNvPr id="9" name="矢印: 右 8">
          <a:extLst>
            <a:ext uri="{FF2B5EF4-FFF2-40B4-BE49-F238E27FC236}">
              <a16:creationId xmlns:a16="http://schemas.microsoft.com/office/drawing/2014/main" id="{00000000-0008-0000-0D00-000009000000}"/>
            </a:ext>
          </a:extLst>
        </xdr:cNvPr>
        <xdr:cNvSpPr/>
      </xdr:nvSpPr>
      <xdr:spPr>
        <a:xfrm rot="16200000">
          <a:off x="919166" y="6138861"/>
          <a:ext cx="476249" cy="352426"/>
        </a:xfrm>
        <a:prstGeom prst="rightArrow">
          <a:avLst>
            <a:gd name="adj1" fmla="val 50000"/>
            <a:gd name="adj2" fmla="val 48113"/>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133351</xdr:colOff>
      <xdr:row>26</xdr:row>
      <xdr:rowOff>133350</xdr:rowOff>
    </xdr:from>
    <xdr:to>
      <xdr:col>8</xdr:col>
      <xdr:colOff>38101</xdr:colOff>
      <xdr:row>29</xdr:row>
      <xdr:rowOff>9525</xdr:rowOff>
    </xdr:to>
    <xdr:sp macro="" textlink="">
      <xdr:nvSpPr>
        <xdr:cNvPr id="10" name="フローチャート: 処理 9">
          <a:extLst>
            <a:ext uri="{FF2B5EF4-FFF2-40B4-BE49-F238E27FC236}">
              <a16:creationId xmlns:a16="http://schemas.microsoft.com/office/drawing/2014/main" id="{00000000-0008-0000-0D00-00000A000000}"/>
            </a:ext>
          </a:extLst>
        </xdr:cNvPr>
        <xdr:cNvSpPr/>
      </xdr:nvSpPr>
      <xdr:spPr>
        <a:xfrm>
          <a:off x="1333501" y="5295900"/>
          <a:ext cx="781050" cy="33337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ゴシック" panose="020B0600070205080204" pitchFamily="50" charset="-128"/>
              <a:ea typeface="ＭＳ Ｐゴシック" panose="020B0600070205080204" pitchFamily="50" charset="-128"/>
            </a:rPr>
            <a:t>CO2</a:t>
          </a:r>
          <a:r>
            <a:rPr kumimoji="1" lang="ja-JP" altLang="en-US" sz="1100">
              <a:solidFill>
                <a:schemeClr val="tx1"/>
              </a:solidFill>
              <a:latin typeface="ＭＳ Ｐゴシック" panose="020B0600070205080204" pitchFamily="50" charset="-128"/>
              <a:ea typeface="ＭＳ Ｐゴシック" panose="020B0600070205080204" pitchFamily="50" charset="-128"/>
            </a:rPr>
            <a:t>排出</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133350</xdr:colOff>
      <xdr:row>29</xdr:row>
      <xdr:rowOff>95249</xdr:rowOff>
    </xdr:from>
    <xdr:to>
      <xdr:col>7</xdr:col>
      <xdr:colOff>771525</xdr:colOff>
      <xdr:row>39</xdr:row>
      <xdr:rowOff>190500</xdr:rowOff>
    </xdr:to>
    <xdr:sp macro="" textlink="">
      <xdr:nvSpPr>
        <xdr:cNvPr id="5" name="フローチャート: 処理 4">
          <a:extLst>
            <a:ext uri="{FF2B5EF4-FFF2-40B4-BE49-F238E27FC236}">
              <a16:creationId xmlns:a16="http://schemas.microsoft.com/office/drawing/2014/main" id="{00000000-0008-0000-0D00-000005000000}"/>
            </a:ext>
          </a:extLst>
        </xdr:cNvPr>
        <xdr:cNvSpPr/>
      </xdr:nvSpPr>
      <xdr:spPr>
        <a:xfrm>
          <a:off x="304800" y="5714999"/>
          <a:ext cx="1666875" cy="1695451"/>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40</xdr:row>
      <xdr:rowOff>28575</xdr:rowOff>
    </xdr:from>
    <xdr:to>
      <xdr:col>7</xdr:col>
      <xdr:colOff>495300</xdr:colOff>
      <xdr:row>41</xdr:row>
      <xdr:rowOff>171450</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590550" y="8391525"/>
          <a:ext cx="1104900" cy="3714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①原料の調合</a:t>
          </a:r>
        </a:p>
      </xdr:txBody>
    </xdr:sp>
    <xdr:clientData/>
  </xdr:twoCellAnchor>
  <xdr:twoCellAnchor>
    <xdr:from>
      <xdr:col>10</xdr:col>
      <xdr:colOff>314325</xdr:colOff>
      <xdr:row>29</xdr:row>
      <xdr:rowOff>95250</xdr:rowOff>
    </xdr:from>
    <xdr:to>
      <xdr:col>13</xdr:col>
      <xdr:colOff>762000</xdr:colOff>
      <xdr:row>39</xdr:row>
      <xdr:rowOff>190501</xdr:rowOff>
    </xdr:to>
    <xdr:sp macro="" textlink="">
      <xdr:nvSpPr>
        <xdr:cNvPr id="14" name="フローチャート: 処理 13">
          <a:extLst>
            <a:ext uri="{FF2B5EF4-FFF2-40B4-BE49-F238E27FC236}">
              <a16:creationId xmlns:a16="http://schemas.microsoft.com/office/drawing/2014/main" id="{00000000-0008-0000-0D00-00000E000000}"/>
            </a:ext>
          </a:extLst>
        </xdr:cNvPr>
        <xdr:cNvSpPr/>
      </xdr:nvSpPr>
      <xdr:spPr>
        <a:xfrm>
          <a:off x="2781300" y="5715000"/>
          <a:ext cx="1666875" cy="1695451"/>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438150</xdr:colOff>
      <xdr:row>30</xdr:row>
      <xdr:rowOff>123824</xdr:rowOff>
    </xdr:from>
    <xdr:to>
      <xdr:col>13</xdr:col>
      <xdr:colOff>666750</xdr:colOff>
      <xdr:row>38</xdr:row>
      <xdr:rowOff>38099</xdr:rowOff>
    </xdr:to>
    <xdr:sp macro="" textlink="">
      <xdr:nvSpPr>
        <xdr:cNvPr id="15" name="フローチャート: 処理 14">
          <a:extLst>
            <a:ext uri="{FF2B5EF4-FFF2-40B4-BE49-F238E27FC236}">
              <a16:creationId xmlns:a16="http://schemas.microsoft.com/office/drawing/2014/main" id="{00000000-0008-0000-0D00-00000F000000}"/>
            </a:ext>
          </a:extLst>
        </xdr:cNvPr>
        <xdr:cNvSpPr/>
      </xdr:nvSpPr>
      <xdr:spPr>
        <a:xfrm>
          <a:off x="2905125" y="5895974"/>
          <a:ext cx="1447800" cy="1133475"/>
        </a:xfrm>
        <a:prstGeom prst="flowChartProcess">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ガラス溶解炉</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（燃料：</a:t>
          </a:r>
          <a:r>
            <a:rPr kumimoji="1" lang="en-US" altLang="ja-JP" sz="1100">
              <a:solidFill>
                <a:schemeClr val="tx1"/>
              </a:solidFill>
              <a:latin typeface="ＭＳ Ｐゴシック" panose="020B0600070205080204" pitchFamily="50" charset="-128"/>
              <a:ea typeface="ＭＳ Ｐゴシック" panose="020B0600070205080204" pitchFamily="50" charset="-128"/>
            </a:rPr>
            <a:t>A</a:t>
          </a:r>
          <a:r>
            <a:rPr kumimoji="1" lang="ja-JP" altLang="en-US" sz="1100">
              <a:solidFill>
                <a:schemeClr val="tx1"/>
              </a:solidFill>
              <a:latin typeface="ＭＳ Ｐゴシック" panose="020B0600070205080204" pitchFamily="50" charset="-128"/>
              <a:ea typeface="ＭＳ Ｐゴシック" panose="020B0600070205080204" pitchFamily="50" charset="-128"/>
            </a:rPr>
            <a:t>重油）</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676275</xdr:colOff>
      <xdr:row>40</xdr:row>
      <xdr:rowOff>47625</xdr:rowOff>
    </xdr:from>
    <xdr:to>
      <xdr:col>13</xdr:col>
      <xdr:colOff>457200</xdr:colOff>
      <xdr:row>41</xdr:row>
      <xdr:rowOff>190500</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3143250" y="7496175"/>
          <a:ext cx="1000125" cy="3714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②溶解</a:t>
          </a:r>
        </a:p>
      </xdr:txBody>
    </xdr:sp>
    <xdr:clientData/>
  </xdr:twoCellAnchor>
  <xdr:twoCellAnchor>
    <xdr:from>
      <xdr:col>15</xdr:col>
      <xdr:colOff>333375</xdr:colOff>
      <xdr:row>29</xdr:row>
      <xdr:rowOff>114300</xdr:rowOff>
    </xdr:from>
    <xdr:to>
      <xdr:col>16</xdr:col>
      <xdr:colOff>1104900</xdr:colOff>
      <xdr:row>39</xdr:row>
      <xdr:rowOff>209551</xdr:rowOff>
    </xdr:to>
    <xdr:sp macro="" textlink="">
      <xdr:nvSpPr>
        <xdr:cNvPr id="17" name="フローチャート: 処理 16">
          <a:extLst>
            <a:ext uri="{FF2B5EF4-FFF2-40B4-BE49-F238E27FC236}">
              <a16:creationId xmlns:a16="http://schemas.microsoft.com/office/drawing/2014/main" id="{00000000-0008-0000-0D00-000011000000}"/>
            </a:ext>
          </a:extLst>
        </xdr:cNvPr>
        <xdr:cNvSpPr/>
      </xdr:nvSpPr>
      <xdr:spPr>
        <a:xfrm>
          <a:off x="5219700" y="5734050"/>
          <a:ext cx="1666875" cy="1695451"/>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47625</xdr:colOff>
      <xdr:row>33</xdr:row>
      <xdr:rowOff>57150</xdr:rowOff>
    </xdr:from>
    <xdr:to>
      <xdr:col>15</xdr:col>
      <xdr:colOff>295275</xdr:colOff>
      <xdr:row>35</xdr:row>
      <xdr:rowOff>47625</xdr:rowOff>
    </xdr:to>
    <xdr:sp macro="" textlink="">
      <xdr:nvSpPr>
        <xdr:cNvPr id="18" name="矢印: 右 17">
          <a:extLst>
            <a:ext uri="{FF2B5EF4-FFF2-40B4-BE49-F238E27FC236}">
              <a16:creationId xmlns:a16="http://schemas.microsoft.com/office/drawing/2014/main" id="{00000000-0008-0000-0D00-000012000000}"/>
            </a:ext>
          </a:extLst>
        </xdr:cNvPr>
        <xdr:cNvSpPr/>
      </xdr:nvSpPr>
      <xdr:spPr>
        <a:xfrm>
          <a:off x="4552950" y="6286500"/>
          <a:ext cx="6286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685800</xdr:colOff>
      <xdr:row>40</xdr:row>
      <xdr:rowOff>47625</xdr:rowOff>
    </xdr:from>
    <xdr:to>
      <xdr:col>16</xdr:col>
      <xdr:colOff>790575</xdr:colOff>
      <xdr:row>41</xdr:row>
      <xdr:rowOff>190500</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5572125" y="7496175"/>
          <a:ext cx="1000125" cy="3714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③製品化</a:t>
          </a:r>
        </a:p>
      </xdr:txBody>
    </xdr:sp>
    <xdr:clientData/>
  </xdr:twoCellAnchor>
  <xdr:twoCellAnchor>
    <xdr:from>
      <xdr:col>10</xdr:col>
      <xdr:colOff>228600</xdr:colOff>
      <xdr:row>42</xdr:row>
      <xdr:rowOff>114300</xdr:rowOff>
    </xdr:from>
    <xdr:to>
      <xdr:col>14</xdr:col>
      <xdr:colOff>114299</xdr:colOff>
      <xdr:row>47</xdr:row>
      <xdr:rowOff>161925</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2695575" y="8020050"/>
          <a:ext cx="1924049" cy="1190625"/>
        </a:xfrm>
        <a:prstGeom prst="wedgeRectCallout">
          <a:avLst>
            <a:gd name="adj1" fmla="val -14397"/>
            <a:gd name="adj2" fmla="val -66300"/>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削減対策として以下を実施。</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・溶解炉の燃料転換</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A</a:t>
          </a:r>
          <a:r>
            <a:rPr kumimoji="1" lang="ja-JP" altLang="en-US" sz="1100">
              <a:latin typeface="ＭＳ Ｐゴシック" panose="020B0600070205080204" pitchFamily="50" charset="-128"/>
              <a:ea typeface="ＭＳ Ｐゴシック" panose="020B0600070205080204" pitchFamily="50" charset="-128"/>
            </a:rPr>
            <a:t>重油→</a:t>
          </a:r>
          <a:r>
            <a:rPr kumimoji="1" lang="en-US" altLang="ja-JP" sz="1100">
              <a:latin typeface="ＭＳ Ｐゴシック" panose="020B0600070205080204" pitchFamily="50" charset="-128"/>
              <a:ea typeface="ＭＳ Ｐゴシック" panose="020B0600070205080204" pitchFamily="50" charset="-128"/>
            </a:rPr>
            <a:t>LNG</a:t>
          </a:r>
          <a:r>
            <a:rPr kumimoji="1" lang="ja-JP" altLang="en-US" sz="1100">
              <a:latin typeface="ＭＳ Ｐゴシック" panose="020B0600070205080204" pitchFamily="50" charset="-128"/>
              <a:ea typeface="ＭＳ Ｐゴシック" panose="020B0600070205080204" pitchFamily="50" charset="-128"/>
            </a:rPr>
            <a:t>）</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・炉の保温強化、バーナー交換、低温溶融化</a:t>
          </a:r>
        </a:p>
      </xdr:txBody>
    </xdr:sp>
    <xdr:clientData/>
  </xdr:twoCellAnchor>
  <xdr:twoCellAnchor>
    <xdr:from>
      <xdr:col>11</xdr:col>
      <xdr:colOff>85725</xdr:colOff>
      <xdr:row>26</xdr:row>
      <xdr:rowOff>4</xdr:rowOff>
    </xdr:from>
    <xdr:to>
      <xdr:col>13</xdr:col>
      <xdr:colOff>85727</xdr:colOff>
      <xdr:row>29</xdr:row>
      <xdr:rowOff>47629</xdr:rowOff>
    </xdr:to>
    <xdr:sp macro="" textlink="">
      <xdr:nvSpPr>
        <xdr:cNvPr id="22" name="矢印: 右 21">
          <a:extLst>
            <a:ext uri="{FF2B5EF4-FFF2-40B4-BE49-F238E27FC236}">
              <a16:creationId xmlns:a16="http://schemas.microsoft.com/office/drawing/2014/main" id="{00000000-0008-0000-0D00-000016000000}"/>
            </a:ext>
          </a:extLst>
        </xdr:cNvPr>
        <xdr:cNvSpPr/>
      </xdr:nvSpPr>
      <xdr:spPr>
        <a:xfrm rot="5400000">
          <a:off x="3348038" y="5243516"/>
          <a:ext cx="504825" cy="342902"/>
        </a:xfrm>
        <a:prstGeom prst="rightArrow">
          <a:avLst>
            <a:gd name="adj1" fmla="val 50000"/>
            <a:gd name="adj2" fmla="val 48113"/>
          </a:avLst>
        </a:prstGeom>
        <a:solidFill>
          <a:schemeClr val="accent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26</xdr:row>
      <xdr:rowOff>66675</xdr:rowOff>
    </xdr:from>
    <xdr:to>
      <xdr:col>13</xdr:col>
      <xdr:colOff>723900</xdr:colOff>
      <xdr:row>28</xdr:row>
      <xdr:rowOff>95250</xdr:rowOff>
    </xdr:to>
    <xdr:sp macro="" textlink="">
      <xdr:nvSpPr>
        <xdr:cNvPr id="23" name="フローチャート: 処理 22">
          <a:extLst>
            <a:ext uri="{FF2B5EF4-FFF2-40B4-BE49-F238E27FC236}">
              <a16:creationId xmlns:a16="http://schemas.microsoft.com/office/drawing/2014/main" id="{00000000-0008-0000-0D00-000017000000}"/>
            </a:ext>
          </a:extLst>
        </xdr:cNvPr>
        <xdr:cNvSpPr/>
      </xdr:nvSpPr>
      <xdr:spPr>
        <a:xfrm>
          <a:off x="3629025" y="5229225"/>
          <a:ext cx="781050" cy="33337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ゴシック" panose="020B0600070205080204" pitchFamily="50" charset="-128"/>
              <a:ea typeface="ＭＳ Ｐゴシック" panose="020B0600070205080204" pitchFamily="50" charset="-128"/>
            </a:rPr>
            <a:t>A</a:t>
          </a:r>
          <a:r>
            <a:rPr kumimoji="1" lang="ja-JP" altLang="en-US" sz="1100">
              <a:solidFill>
                <a:schemeClr val="tx1"/>
              </a:solidFill>
              <a:latin typeface="ＭＳ Ｐゴシック" panose="020B0600070205080204" pitchFamily="50" charset="-128"/>
              <a:ea typeface="ＭＳ Ｐゴシック" panose="020B0600070205080204" pitchFamily="50" charset="-128"/>
            </a:rPr>
            <a:t>重油</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123827</xdr:colOff>
      <xdr:row>26</xdr:row>
      <xdr:rowOff>19051</xdr:rowOff>
    </xdr:from>
    <xdr:to>
      <xdr:col>16</xdr:col>
      <xdr:colOff>466729</xdr:colOff>
      <xdr:row>29</xdr:row>
      <xdr:rowOff>66676</xdr:rowOff>
    </xdr:to>
    <xdr:sp macro="" textlink="">
      <xdr:nvSpPr>
        <xdr:cNvPr id="24" name="矢印: 右 23">
          <a:extLst>
            <a:ext uri="{FF2B5EF4-FFF2-40B4-BE49-F238E27FC236}">
              <a16:creationId xmlns:a16="http://schemas.microsoft.com/office/drawing/2014/main" id="{00000000-0008-0000-0D00-000018000000}"/>
            </a:ext>
          </a:extLst>
        </xdr:cNvPr>
        <xdr:cNvSpPr/>
      </xdr:nvSpPr>
      <xdr:spPr>
        <a:xfrm rot="5400000">
          <a:off x="5824540" y="5262563"/>
          <a:ext cx="504825" cy="342902"/>
        </a:xfrm>
        <a:prstGeom prst="rightArrow">
          <a:avLst>
            <a:gd name="adj1" fmla="val 50000"/>
            <a:gd name="adj2" fmla="val 48113"/>
          </a:avLst>
        </a:prstGeom>
        <a:solidFill>
          <a:schemeClr val="accent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26</xdr:row>
      <xdr:rowOff>85725</xdr:rowOff>
    </xdr:from>
    <xdr:to>
      <xdr:col>16</xdr:col>
      <xdr:colOff>1152525</xdr:colOff>
      <xdr:row>28</xdr:row>
      <xdr:rowOff>114300</xdr:rowOff>
    </xdr:to>
    <xdr:sp macro="" textlink="">
      <xdr:nvSpPr>
        <xdr:cNvPr id="25" name="フローチャート: 処理 24">
          <a:extLst>
            <a:ext uri="{FF2B5EF4-FFF2-40B4-BE49-F238E27FC236}">
              <a16:creationId xmlns:a16="http://schemas.microsoft.com/office/drawing/2014/main" id="{00000000-0008-0000-0D00-000019000000}"/>
            </a:ext>
          </a:extLst>
        </xdr:cNvPr>
        <xdr:cNvSpPr/>
      </xdr:nvSpPr>
      <xdr:spPr>
        <a:xfrm>
          <a:off x="6153150" y="5248275"/>
          <a:ext cx="781050" cy="33337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系統電力</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130968</xdr:colOff>
      <xdr:row>42</xdr:row>
      <xdr:rowOff>123825</xdr:rowOff>
    </xdr:from>
    <xdr:to>
      <xdr:col>16</xdr:col>
      <xdr:colOff>1295400</xdr:colOff>
      <xdr:row>47</xdr:row>
      <xdr:rowOff>171450</xdr:rowOff>
    </xdr:to>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4976812" y="8112919"/>
          <a:ext cx="2057401" cy="1178719"/>
        </a:xfrm>
        <a:prstGeom prst="wedgeRectCallout">
          <a:avLst>
            <a:gd name="adj1" fmla="val -14397"/>
            <a:gd name="adj2" fmla="val -66300"/>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削減対策として以下を実施。</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・成形機器・徐冷炉の高効率化</a:t>
          </a:r>
        </a:p>
      </xdr:txBody>
    </xdr:sp>
    <xdr:clientData/>
  </xdr:twoCellAnchor>
  <xdr:twoCellAnchor>
    <xdr:from>
      <xdr:col>1</xdr:col>
      <xdr:colOff>142875</xdr:colOff>
      <xdr:row>21</xdr:row>
      <xdr:rowOff>104775</xdr:rowOff>
    </xdr:from>
    <xdr:to>
      <xdr:col>16</xdr:col>
      <xdr:colOff>2457450</xdr:colOff>
      <xdr:row>24</xdr:row>
      <xdr:rowOff>104775</xdr:rowOff>
    </xdr:to>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314325" y="4505325"/>
          <a:ext cx="79248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以下に示すガラス製造プロセス（①原料の調合、②溶解、③製品化の３工程）のうち、②・③を主要なシステム系統と見なした。</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819149</xdr:colOff>
      <xdr:row>35</xdr:row>
      <xdr:rowOff>57149</xdr:rowOff>
    </xdr:from>
    <xdr:to>
      <xdr:col>15</xdr:col>
      <xdr:colOff>314324</xdr:colOff>
      <xdr:row>38</xdr:row>
      <xdr:rowOff>219074</xdr:rowOff>
    </xdr:to>
    <xdr:sp macro="" textlink="">
      <xdr:nvSpPr>
        <xdr:cNvPr id="29" name="フローチャート: 処理 28">
          <a:extLst>
            <a:ext uri="{FF2B5EF4-FFF2-40B4-BE49-F238E27FC236}">
              <a16:creationId xmlns:a16="http://schemas.microsoft.com/office/drawing/2014/main" id="{00000000-0008-0000-0D00-00001D000000}"/>
            </a:ext>
          </a:extLst>
        </xdr:cNvPr>
        <xdr:cNvSpPr/>
      </xdr:nvSpPr>
      <xdr:spPr>
        <a:xfrm>
          <a:off x="4505324" y="6591299"/>
          <a:ext cx="695325" cy="61912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ゴシック" panose="020B0600070205080204" pitchFamily="50" charset="-128"/>
              <a:ea typeface="ＭＳ Ｐゴシック" panose="020B0600070205080204" pitchFamily="50" charset="-128"/>
            </a:rPr>
            <a:t>溶解済ガラス</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638175</xdr:colOff>
      <xdr:row>13</xdr:row>
      <xdr:rowOff>142875</xdr:rowOff>
    </xdr:from>
    <xdr:to>
      <xdr:col>16</xdr:col>
      <xdr:colOff>1744195</xdr:colOff>
      <xdr:row>16</xdr:row>
      <xdr:rowOff>161925</xdr:rowOff>
    </xdr:to>
    <xdr:sp macro="" textlink="">
      <xdr:nvSpPr>
        <xdr:cNvPr id="30" name="AutoShape 3">
          <a:extLst>
            <a:ext uri="{FF2B5EF4-FFF2-40B4-BE49-F238E27FC236}">
              <a16:creationId xmlns:a16="http://schemas.microsoft.com/office/drawing/2014/main" id="{00000000-0008-0000-0D00-00001E000000}"/>
            </a:ext>
          </a:extLst>
        </xdr:cNvPr>
        <xdr:cNvSpPr>
          <a:spLocks noChangeArrowheads="1"/>
        </xdr:cNvSpPr>
      </xdr:nvSpPr>
      <xdr:spPr bwMode="auto">
        <a:xfrm>
          <a:off x="3105150" y="2933700"/>
          <a:ext cx="4420720" cy="628650"/>
        </a:xfrm>
        <a:prstGeom prst="wedgeRectCallout">
          <a:avLst>
            <a:gd name="adj1" fmla="val -61063"/>
            <a:gd name="adj2" fmla="val -144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16</xdr:col>
      <xdr:colOff>3162300</xdr:colOff>
      <xdr:row>21</xdr:row>
      <xdr:rowOff>114300</xdr:rowOff>
    </xdr:from>
    <xdr:to>
      <xdr:col>33</xdr:col>
      <xdr:colOff>142875</xdr:colOff>
      <xdr:row>25</xdr:row>
      <xdr:rowOff>133350</xdr:rowOff>
    </xdr:to>
    <xdr:sp macro="" textlink="">
      <xdr:nvSpPr>
        <xdr:cNvPr id="31" name="AutoShape 3">
          <a:extLst>
            <a:ext uri="{FF2B5EF4-FFF2-40B4-BE49-F238E27FC236}">
              <a16:creationId xmlns:a16="http://schemas.microsoft.com/office/drawing/2014/main" id="{00000000-0008-0000-0D00-00001F000000}"/>
            </a:ext>
          </a:extLst>
        </xdr:cNvPr>
        <xdr:cNvSpPr>
          <a:spLocks noChangeArrowheads="1"/>
        </xdr:cNvSpPr>
      </xdr:nvSpPr>
      <xdr:spPr bwMode="auto">
        <a:xfrm>
          <a:off x="8943975" y="4514850"/>
          <a:ext cx="3248025" cy="628650"/>
        </a:xfrm>
        <a:prstGeom prst="wedgeRectCallout">
          <a:avLst>
            <a:gd name="adj1" fmla="val -61925"/>
            <a:gd name="adj2" fmla="val 552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主要なシステム系統の定義を記述もしくは図示してください。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190500</xdr:colOff>
      <xdr:row>25</xdr:row>
      <xdr:rowOff>35718</xdr:rowOff>
    </xdr:from>
    <xdr:to>
      <xdr:col>16</xdr:col>
      <xdr:colOff>1428749</xdr:colOff>
      <xdr:row>49</xdr:row>
      <xdr:rowOff>202406</xdr:rowOff>
    </xdr:to>
    <xdr:sp macro="" textlink="">
      <xdr:nvSpPr>
        <xdr:cNvPr id="4" name="四角形: 角を丸くする 3">
          <a:extLst>
            <a:ext uri="{FF2B5EF4-FFF2-40B4-BE49-F238E27FC236}">
              <a16:creationId xmlns:a16="http://schemas.microsoft.com/office/drawing/2014/main" id="{00000000-0008-0000-0D00-000004000000}"/>
            </a:ext>
          </a:extLst>
        </xdr:cNvPr>
        <xdr:cNvSpPr/>
      </xdr:nvSpPr>
      <xdr:spPr>
        <a:xfrm>
          <a:off x="2619375" y="5107781"/>
          <a:ext cx="4548187" cy="4667250"/>
        </a:xfrm>
        <a:prstGeom prst="roundRect">
          <a:avLst/>
        </a:prstGeom>
        <a:noFill/>
        <a:ln w="38100">
          <a:solidFill>
            <a:srgbClr val="00B0F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95249</xdr:colOff>
      <xdr:row>48</xdr:row>
      <xdr:rowOff>166688</xdr:rowOff>
    </xdr:from>
    <xdr:to>
      <xdr:col>16</xdr:col>
      <xdr:colOff>511968</xdr:colOff>
      <xdr:row>50</xdr:row>
      <xdr:rowOff>214312</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3405187" y="9513094"/>
          <a:ext cx="2845594" cy="500062"/>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00B0F0"/>
              </a:solidFill>
              <a:latin typeface="ＭＳ Ｐゴシック" panose="020B0600070205080204" pitchFamily="50" charset="-128"/>
              <a:ea typeface="ＭＳ Ｐゴシック" panose="020B0600070205080204" pitchFamily="50" charset="-128"/>
            </a:rPr>
            <a:t>主要なシステム系統</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19050</xdr:rowOff>
        </xdr:from>
        <xdr:to>
          <xdr:col>1</xdr:col>
          <xdr:colOff>1971675</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E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xdr:col>
      <xdr:colOff>1562100</xdr:colOff>
      <xdr:row>15</xdr:row>
      <xdr:rowOff>57150</xdr:rowOff>
    </xdr:from>
    <xdr:to>
      <xdr:col>1</xdr:col>
      <xdr:colOff>4295775</xdr:colOff>
      <xdr:row>17</xdr:row>
      <xdr:rowOff>121920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657350" y="4705350"/>
          <a:ext cx="2733675" cy="712470"/>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Ｐゴシック" panose="020B0600070205080204" pitchFamily="50" charset="-128"/>
              <a:ea typeface="ＭＳ Ｐゴシック" panose="020B0600070205080204" pitchFamily="50" charset="-128"/>
            </a:rPr>
            <a:t>平成</a:t>
          </a:r>
          <a:r>
            <a:rPr kumimoji="1" lang="en-US" altLang="ja-JP" sz="1200">
              <a:latin typeface="ＭＳ Ｐゴシック" panose="020B0600070205080204" pitchFamily="50" charset="-128"/>
              <a:ea typeface="ＭＳ Ｐゴシック" panose="020B0600070205080204" pitchFamily="50" charset="-128"/>
            </a:rPr>
            <a:t>30</a:t>
          </a:r>
          <a:r>
            <a:rPr kumimoji="1" lang="ja-JP" altLang="en-US" sz="1200">
              <a:latin typeface="ＭＳ Ｐゴシック" panose="020B0600070205080204" pitchFamily="50" charset="-128"/>
              <a:ea typeface="ＭＳ Ｐゴシック" panose="020B0600070205080204" pitchFamily="50" charset="-128"/>
            </a:rPr>
            <a:t>年度を例として提示したが、平成</a:t>
          </a:r>
          <a:r>
            <a:rPr kumimoji="1" lang="en-US" altLang="ja-JP" sz="1200">
              <a:latin typeface="ＭＳ Ｐゴシック" panose="020B0600070205080204" pitchFamily="50" charset="-128"/>
              <a:ea typeface="ＭＳ Ｐゴシック" panose="020B0600070205080204" pitchFamily="50" charset="-128"/>
            </a:rPr>
            <a:t>29</a:t>
          </a:r>
          <a:r>
            <a:rPr kumimoji="1" lang="ja-JP" altLang="en-US" sz="1200">
              <a:latin typeface="ＭＳ Ｐゴシック" panose="020B0600070205080204" pitchFamily="50" charset="-128"/>
              <a:ea typeface="ＭＳ Ｐゴシック" panose="020B0600070205080204" pitchFamily="50" charset="-128"/>
            </a:rPr>
            <a:t>、令和元年度も同様に記入すること。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9525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32050</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基準年度中に、敷地境界や排出源の変更がある場合は、その変更点を図示してください。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151765</xdr:colOff>
      <xdr:row>33</xdr:row>
      <xdr:rowOff>89218</xdr:rowOff>
    </xdr:from>
    <xdr:to>
      <xdr:col>33</xdr:col>
      <xdr:colOff>46989</xdr:colOff>
      <xdr:row>35</xdr:row>
      <xdr:rowOff>44133</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866765" y="4899343"/>
          <a:ext cx="466724" cy="25971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26098</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596157</xdr:colOff>
      <xdr:row>58</xdr:row>
      <xdr:rowOff>196855</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基準年度中に、敷地境界や排出源の変更がある場合は、その内容を記載してください。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4304</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33</xdr:col>
      <xdr:colOff>19050</xdr:colOff>
      <xdr:row>13</xdr:row>
      <xdr:rowOff>47625</xdr:rowOff>
    </xdr:from>
    <xdr:to>
      <xdr:col>44</xdr:col>
      <xdr:colOff>123826</xdr:colOff>
      <xdr:row>17</xdr:row>
      <xdr:rowOff>97155</xdr:rowOff>
    </xdr:to>
    <xdr:sp macro="" textlink="">
      <xdr:nvSpPr>
        <xdr:cNvPr id="3" name="AutoShape 13">
          <a:extLst>
            <a:ext uri="{FF2B5EF4-FFF2-40B4-BE49-F238E27FC236}">
              <a16:creationId xmlns:a16="http://schemas.microsoft.com/office/drawing/2014/main" id="{00000000-0008-0000-0300-000003000000}"/>
            </a:ext>
          </a:extLst>
        </xdr:cNvPr>
        <xdr:cNvSpPr>
          <a:spLocks noChangeArrowheads="1"/>
        </xdr:cNvSpPr>
      </xdr:nvSpPr>
      <xdr:spPr bwMode="auto">
        <a:xfrm>
          <a:off x="6229350" y="2581275"/>
          <a:ext cx="2486026" cy="659130"/>
        </a:xfrm>
        <a:prstGeom prst="wedgeRectCallout">
          <a:avLst>
            <a:gd name="adj1" fmla="val -45845"/>
            <a:gd name="adj2" fmla="val 8015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算定に使用するデータの収集過程が分かるように、担当者と担当者の役割も含め、図示してください。</a:t>
          </a:r>
          <a:endParaRPr lang="ja-JP" altLang="en-US"/>
        </a:p>
      </xdr:txBody>
    </xdr:sp>
    <xdr:clientData/>
  </xdr:twoCellAnchor>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系統電力・Ａ重油・灯油：デフォルト値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1781175</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135255</xdr:colOff>
      <xdr:row>15</xdr:row>
      <xdr:rowOff>300990</xdr:rowOff>
    </xdr:from>
    <xdr:to>
      <xdr:col>9</xdr:col>
      <xdr:colOff>944880</xdr:colOff>
      <xdr:row>17</xdr:row>
      <xdr:rowOff>196216</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859655" y="4015740"/>
          <a:ext cx="2362200" cy="504826"/>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9</xdr:col>
      <xdr:colOff>1645920</xdr:colOff>
      <xdr:row>13</xdr:row>
      <xdr:rowOff>198120</xdr:rowOff>
    </xdr:from>
    <xdr:to>
      <xdr:col>11</xdr:col>
      <xdr:colOff>1499235</xdr:colOff>
      <xdr:row>15</xdr:row>
      <xdr:rowOff>169545</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7922895" y="3303270"/>
          <a:ext cx="2310765" cy="581025"/>
        </a:xfrm>
        <a:prstGeom prst="wedgeRectCallout">
          <a:avLst>
            <a:gd name="adj1" fmla="val -117878"/>
            <a:gd name="adj2" fmla="val -60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7</xdr:col>
      <xdr:colOff>112395</xdr:colOff>
      <xdr:row>0</xdr:row>
      <xdr:rowOff>85725</xdr:rowOff>
    </xdr:from>
    <xdr:to>
      <xdr:col>9</xdr:col>
      <xdr:colOff>1012632</xdr:colOff>
      <xdr:row>3</xdr:row>
      <xdr:rowOff>35615</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5436870" y="85725"/>
          <a:ext cx="1852737" cy="407090"/>
        </a:xfrm>
        <a:prstGeom prst="wedgeRectCallout">
          <a:avLst>
            <a:gd name="adj1" fmla="val -67808"/>
            <a:gd name="adj2" fmla="val 32297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638175</xdr:colOff>
      <xdr:row>17</xdr:row>
      <xdr:rowOff>85725</xdr:rowOff>
    </xdr:from>
    <xdr:to>
      <xdr:col>8</xdr:col>
      <xdr:colOff>179742</xdr:colOff>
      <xdr:row>20</xdr:row>
      <xdr:rowOff>53068</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4864894" y="4943475"/>
          <a:ext cx="2649098" cy="896031"/>
        </a:xfrm>
        <a:prstGeom prst="wedgeRectCallout">
          <a:avLst>
            <a:gd name="adj1" fmla="val -45841"/>
            <a:gd name="adj2" fmla="val -14409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35831" y="5715001"/>
          <a:ext cx="2908497" cy="1404937"/>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14</xdr:col>
      <xdr:colOff>2207417</xdr:colOff>
      <xdr:row>9</xdr:row>
      <xdr:rowOff>438150</xdr:rowOff>
    </xdr:from>
    <xdr:to>
      <xdr:col>33</xdr:col>
      <xdr:colOff>102392</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1</xdr:row>
          <xdr:rowOff>19050</xdr:rowOff>
        </xdr:from>
        <xdr:to>
          <xdr:col>7</xdr:col>
          <xdr:colOff>400050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83129</xdr:colOff>
      <xdr:row>28</xdr:row>
      <xdr:rowOff>2969</xdr:rowOff>
    </xdr:from>
    <xdr:to>
      <xdr:col>11</xdr:col>
      <xdr:colOff>2280658</xdr:colOff>
      <xdr:row>29</xdr:row>
      <xdr:rowOff>319952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1011383</xdr:colOff>
      <xdr:row>38</xdr:row>
      <xdr:rowOff>40572</xdr:rowOff>
    </xdr:from>
    <xdr:to>
      <xdr:col>11</xdr:col>
      <xdr:colOff>2214106</xdr:colOff>
      <xdr:row>41</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13</xdr:col>
      <xdr:colOff>358239</xdr:colOff>
      <xdr:row>14</xdr:row>
      <xdr:rowOff>118755</xdr:rowOff>
    </xdr:from>
    <xdr:to>
      <xdr:col>21</xdr:col>
      <xdr:colOff>285999</xdr:colOff>
      <xdr:row>18</xdr:row>
      <xdr:rowOff>119742</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12016839" y="4026726"/>
          <a:ext cx="5239989" cy="1263730"/>
        </a:xfrm>
        <a:prstGeom prst="wedgeRectCallout">
          <a:avLst>
            <a:gd name="adj1" fmla="val -37370"/>
            <a:gd name="adj2" fmla="val -992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1">
              <a:solidFill>
                <a:schemeClr val="tx1"/>
              </a:solidFill>
              <a:latin typeface="ＭＳ Ｐゴシック" panose="020B0600070205080204" pitchFamily="50" charset="-128"/>
              <a:ea typeface="ＭＳ Ｐゴシック" panose="020B0600070205080204" pitchFamily="50" charset="-128"/>
            </a:rPr>
            <a:t>ここに記載いただいた数値の合計が、「活動量」（</a:t>
          </a:r>
          <a:r>
            <a:rPr lang="en-US" altLang="ja-JP" b="1">
              <a:solidFill>
                <a:schemeClr val="tx1"/>
              </a:solidFill>
              <a:latin typeface="ＭＳ Ｐゴシック" panose="020B0600070205080204" pitchFamily="50" charset="-128"/>
              <a:ea typeface="ＭＳ Ｐゴシック" panose="020B0600070205080204" pitchFamily="50" charset="-128"/>
            </a:rPr>
            <a:t>E</a:t>
          </a:r>
          <a:r>
            <a:rPr lang="ja-JP" altLang="en-US" b="1">
              <a:solidFill>
                <a:schemeClr val="tx1"/>
              </a:solidFill>
              <a:latin typeface="ＭＳ Ｐゴシック" panose="020B0600070205080204" pitchFamily="50" charset="-128"/>
              <a:ea typeface="ＭＳ Ｐゴシック" panose="020B0600070205080204" pitchFamily="50" charset="-128"/>
            </a:rPr>
            <a:t>列）に転記されます。</a:t>
          </a:r>
          <a:endParaRPr lang="en-US" altLang="ja-JP" b="1">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a:t>
          </a:r>
          <a:r>
            <a:rPr lang="en-US" altLang="ja-JP" b="0">
              <a:solidFill>
                <a:schemeClr val="tx1"/>
              </a:solidFill>
              <a:latin typeface="ＭＳ Ｐゴシック" panose="020B0600070205080204" pitchFamily="50" charset="-128"/>
              <a:ea typeface="ＭＳ Ｐゴシック" panose="020B0600070205080204" pitchFamily="50" charset="-128"/>
            </a:rPr>
            <a:t>5</a:t>
          </a:r>
          <a:r>
            <a:rPr lang="ja-JP" altLang="en-US" b="0">
              <a:solidFill>
                <a:schemeClr val="tx1"/>
              </a:solidFill>
              <a:latin typeface="ＭＳ Ｐゴシック" panose="020B0600070205080204" pitchFamily="50" charset="-128"/>
              <a:ea typeface="ＭＳ Ｐゴシック" panose="020B0600070205080204" pitchFamily="50" charset="-128"/>
            </a:rPr>
            <a:t>．モニタリングポイント」シートで</a:t>
          </a:r>
          <a:r>
            <a:rPr lang="en-US" altLang="ja-JP" b="0">
              <a:solidFill>
                <a:schemeClr val="tx1"/>
              </a:solidFill>
              <a:latin typeface="ＭＳ Ｐゴシック" panose="020B0600070205080204" pitchFamily="50" charset="-128"/>
              <a:ea typeface="ＭＳ Ｐゴシック" panose="020B0600070205080204" pitchFamily="50" charset="-128"/>
            </a:rPr>
            <a:t>A-2</a:t>
          </a:r>
          <a:r>
            <a:rPr lang="ja-JP" altLang="en-US" b="0">
              <a:solidFill>
                <a:schemeClr val="tx1"/>
              </a:solidFill>
              <a:latin typeface="ＭＳ Ｐゴシック" panose="020B0600070205080204" pitchFamily="50" charset="-128"/>
              <a:ea typeface="ＭＳ Ｐゴシック" panose="020B0600070205080204" pitchFamily="50" charset="-128"/>
            </a:rPr>
            <a:t>を選択した場合は、「年度開始時点の在庫量、年度終了時点の在庫量」を必ず記入してください。</a:t>
          </a:r>
          <a:endParaRPr lang="en-US" altLang="ja-JP" b="0">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b="1">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strike="sngStrike" baseline="0">
              <a:solidFill>
                <a:srgbClr val="FF0000"/>
              </a:solidFill>
              <a:latin typeface="ＭＳ Ｐゴシック" panose="020B0600070205080204" pitchFamily="50" charset="-128"/>
              <a:ea typeface="ＭＳ Ｐゴシック" panose="020B0600070205080204" pitchFamily="50" charset="-128"/>
            </a:rPr>
            <a:t>活動量は単位未満を切り捨てて、整数で入力してください。</a:t>
          </a:r>
        </a:p>
      </xdr:txBody>
    </xdr:sp>
    <xdr:clientData/>
  </xdr:twoCellAnchor>
  <xdr:twoCellAnchor editAs="oneCell">
    <xdr:from>
      <xdr:col>2</xdr:col>
      <xdr:colOff>462148</xdr:colOff>
      <xdr:row>12</xdr:row>
      <xdr:rowOff>314696</xdr:rowOff>
    </xdr:from>
    <xdr:to>
      <xdr:col>4</xdr:col>
      <xdr:colOff>648197</xdr:colOff>
      <xdr:row>16</xdr:row>
      <xdr:rowOff>177141</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41119" y="3591296"/>
          <a:ext cx="2787735" cy="1125188"/>
        </a:xfrm>
        <a:prstGeom prst="wedgeRectCallout">
          <a:avLst>
            <a:gd name="adj1" fmla="val -48490"/>
            <a:gd name="adj2" fmla="val -734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ただし、</a:t>
          </a: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事業所内で燃料を使用して電気や熱を発生させて、その一部を外部供給している場合は「按分により算定した自家消費分の量ごとに」</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8</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284019</xdr:colOff>
      <xdr:row>14</xdr:row>
      <xdr:rowOff>211778</xdr:rowOff>
    </xdr:from>
    <xdr:to>
      <xdr:col>8</xdr:col>
      <xdr:colOff>752699</xdr:colOff>
      <xdr:row>16</xdr:row>
      <xdr:rowOff>141514</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4434198" y="4076207"/>
          <a:ext cx="2210394" cy="555664"/>
        </a:xfrm>
        <a:prstGeom prst="wedgeRectCallout">
          <a:avLst>
            <a:gd name="adj1" fmla="val 2939"/>
            <a:gd name="adj2" fmla="val -17836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8908</xdr:colOff>
      <xdr:row>5</xdr:row>
      <xdr:rowOff>53438</xdr:rowOff>
    </xdr:from>
    <xdr:to>
      <xdr:col>11</xdr:col>
      <xdr:colOff>2254211</xdr:colOff>
      <xdr:row>6</xdr:row>
      <xdr:rowOff>240701</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10</xdr:col>
      <xdr:colOff>115786</xdr:colOff>
      <xdr:row>13</xdr:row>
      <xdr:rowOff>113806</xdr:rowOff>
    </xdr:from>
    <xdr:to>
      <xdr:col>11</xdr:col>
      <xdr:colOff>1294289</xdr:colOff>
      <xdr:row>15</xdr:row>
      <xdr:rowOff>225631</xdr:rowOff>
    </xdr:to>
    <xdr:sp macro="" textlink="">
      <xdr:nvSpPr>
        <xdr:cNvPr id="9" name="AutoShape 3">
          <a:extLst>
            <a:ext uri="{FF2B5EF4-FFF2-40B4-BE49-F238E27FC236}">
              <a16:creationId xmlns:a16="http://schemas.microsoft.com/office/drawing/2014/main" id="{00000000-0008-0000-0600-000009000000}"/>
            </a:ext>
          </a:extLst>
        </xdr:cNvPr>
        <xdr:cNvSpPr>
          <a:spLocks noChangeArrowheads="1"/>
        </xdr:cNvSpPr>
      </xdr:nvSpPr>
      <xdr:spPr bwMode="auto">
        <a:xfrm>
          <a:off x="7477250" y="3665270"/>
          <a:ext cx="2226253" cy="737754"/>
        </a:xfrm>
        <a:prstGeom prst="wedgeRectCallout">
          <a:avLst>
            <a:gd name="adj1" fmla="val -92551"/>
            <a:gd name="adj2" fmla="val -1097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581894</xdr:colOff>
      <xdr:row>22</xdr:row>
      <xdr:rowOff>88075</xdr:rowOff>
    </xdr:from>
    <xdr:to>
      <xdr:col>9</xdr:col>
      <xdr:colOff>324599</xdr:colOff>
      <xdr:row>24</xdr:row>
      <xdr:rowOff>120733</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21</xdr:col>
      <xdr:colOff>538350</xdr:colOff>
      <xdr:row>14</xdr:row>
      <xdr:rowOff>49484</xdr:rowOff>
    </xdr:from>
    <xdr:to>
      <xdr:col>26</xdr:col>
      <xdr:colOff>65315</xdr:colOff>
      <xdr:row>16</xdr:row>
      <xdr:rowOff>163286</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17509179" y="3957455"/>
          <a:ext cx="2847107" cy="745174"/>
        </a:xfrm>
        <a:prstGeom prst="wedgeRectCallout">
          <a:avLst>
            <a:gd name="adj1" fmla="val 35065"/>
            <a:gd name="adj2" fmla="val -2283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rgbClr val="FF0000"/>
              </a:solidFill>
              <a:latin typeface="ＭＳ Ｐゴシック" panose="020B0600070205080204" pitchFamily="50" charset="-128"/>
              <a:ea typeface="ＭＳ Ｐゴシック" panose="020B0600070205080204" pitchFamily="50" charset="-128"/>
            </a:rPr>
            <a:t>外部供給がある場合は、年度合計値を</a:t>
          </a:r>
          <a:r>
            <a:rPr lang="en-US" altLang="ja-JP" b="0">
              <a:solidFill>
                <a:srgbClr val="FF0000"/>
              </a:solidFill>
              <a:latin typeface="ＭＳ Ｐゴシック" panose="020B0600070205080204" pitchFamily="50" charset="-128"/>
              <a:ea typeface="ＭＳ Ｐゴシック" panose="020B0600070205080204" pitchFamily="50" charset="-128"/>
            </a:rPr>
            <a:t>3</a:t>
          </a:r>
          <a:r>
            <a:rPr lang="ja-JP" altLang="en-US" b="0">
              <a:solidFill>
                <a:srgbClr val="FF0000"/>
              </a:solidFill>
              <a:latin typeface="ＭＳ Ｐゴシック" panose="020B0600070205080204" pitchFamily="50" charset="-128"/>
              <a:ea typeface="ＭＳ Ｐゴシック" panose="020B0600070205080204" pitchFamily="50" charset="-128"/>
            </a:rPr>
            <a:t>月に記入し、計算方法を備考欄等へ示してください（記入例の</a:t>
          </a:r>
          <a:r>
            <a:rPr lang="en-US" altLang="ja-JP" b="0">
              <a:solidFill>
                <a:srgbClr val="FF0000"/>
              </a:solidFill>
              <a:latin typeface="ＭＳ Ｐゴシック" panose="020B0600070205080204" pitchFamily="50" charset="-128"/>
              <a:ea typeface="ＭＳ Ｐゴシック" panose="020B0600070205080204" pitchFamily="50" charset="-128"/>
            </a:rPr>
            <a:t>A</a:t>
          </a:r>
          <a:r>
            <a:rPr lang="ja-JP" altLang="en-US" b="0">
              <a:solidFill>
                <a:srgbClr val="FF0000"/>
              </a:solidFill>
              <a:latin typeface="ＭＳ Ｐゴシック" panose="020B0600070205080204" pitchFamily="50" charset="-128"/>
              <a:ea typeface="ＭＳ Ｐゴシック" panose="020B0600070205080204" pitchFamily="50" charset="-128"/>
            </a:rPr>
            <a:t>重油を参照）。</a:t>
          </a:r>
          <a:endParaRPr lang="en-US" altLang="ja-JP"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523875</xdr:colOff>
      <xdr:row>17</xdr:row>
      <xdr:rowOff>257175</xdr:rowOff>
    </xdr:from>
    <xdr:to>
      <xdr:col>22</xdr:col>
      <xdr:colOff>247252</xdr:colOff>
      <xdr:row>20</xdr:row>
      <xdr:rowOff>81563</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2868275" y="5191125"/>
          <a:ext cx="5057377" cy="795938"/>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0</xdr:row>
          <xdr:rowOff>133350</xdr:rowOff>
        </xdr:from>
        <xdr:to>
          <xdr:col>7</xdr:col>
          <xdr:colOff>323850</xdr:colOff>
          <xdr:row>1</xdr:row>
          <xdr:rowOff>219075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0</xdr:row>
          <xdr:rowOff>114300</xdr:rowOff>
        </xdr:from>
        <xdr:to>
          <xdr:col>8</xdr:col>
          <xdr:colOff>66675</xdr:colOff>
          <xdr:row>1</xdr:row>
          <xdr:rowOff>200025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8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600075</xdr:colOff>
      <xdr:row>14</xdr:row>
      <xdr:rowOff>76200</xdr:rowOff>
    </xdr:from>
    <xdr:to>
      <xdr:col>16</xdr:col>
      <xdr:colOff>1838325</xdr:colOff>
      <xdr:row>16</xdr:row>
      <xdr:rowOff>247650</xdr:rowOff>
    </xdr:to>
    <xdr:sp macro="" textlink="">
      <xdr:nvSpPr>
        <xdr:cNvPr id="3" name="AutoShape 3">
          <a:extLst>
            <a:ext uri="{FF2B5EF4-FFF2-40B4-BE49-F238E27FC236}">
              <a16:creationId xmlns:a16="http://schemas.microsoft.com/office/drawing/2014/main" id="{00000000-0008-0000-0900-000003000000}"/>
            </a:ext>
          </a:extLst>
        </xdr:cNvPr>
        <xdr:cNvSpPr>
          <a:spLocks noChangeArrowheads="1"/>
        </xdr:cNvSpPr>
      </xdr:nvSpPr>
      <xdr:spPr bwMode="auto">
        <a:xfrm>
          <a:off x="3067050" y="3076575"/>
          <a:ext cx="4410075" cy="628650"/>
        </a:xfrm>
        <a:prstGeom prst="wedgeRectCallout">
          <a:avLst>
            <a:gd name="adj1" fmla="val -61063"/>
            <a:gd name="adj2" fmla="val -144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381001</xdr:colOff>
      <xdr:row>20</xdr:row>
      <xdr:rowOff>85724</xdr:rowOff>
    </xdr:from>
    <xdr:to>
      <xdr:col>16</xdr:col>
      <xdr:colOff>2828926</xdr:colOff>
      <xdr:row>24</xdr:row>
      <xdr:rowOff>180974</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5219701" y="4305299"/>
          <a:ext cx="3248025" cy="1114425"/>
        </a:xfrm>
        <a:prstGeom prst="wedgeRectCallout">
          <a:avLst>
            <a:gd name="adj1" fmla="val -56527"/>
            <a:gd name="adj2" fmla="val 446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事業所の排出量に影響のあると思われる指標について、情報を記入してください。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年度ごとの生産数量等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も第三者検証機関による検証の対象外です。目標保有者様のもとで正確な数値をご記入ください。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sato-hanako@&#9675;&#9675;.co.jp"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tabSelected="1" view="pageBreakPreview" zoomScaleNormal="100" zoomScaleSheetLayoutView="100" workbookViewId="0"/>
  </sheetViews>
  <sheetFormatPr defaultColWidth="8.25" defaultRowHeight="13.5" x14ac:dyDescent="0.4"/>
  <cols>
    <col min="1" max="1" width="9.25" style="15" customWidth="1"/>
    <col min="2" max="10" width="8.25" style="15"/>
    <col min="11" max="11" width="2.375" style="15" customWidth="1"/>
    <col min="12" max="13" width="8.25" style="15"/>
    <col min="14" max="16384" width="8.25" style="18"/>
  </cols>
  <sheetData>
    <row r="1" spans="1:3" ht="17.45" customHeight="1" x14ac:dyDescent="0.4">
      <c r="A1" s="222" t="s">
        <v>789</v>
      </c>
    </row>
    <row r="2" spans="1:3" x14ac:dyDescent="0.4">
      <c r="B2" s="15" t="s">
        <v>790</v>
      </c>
    </row>
    <row r="3" spans="1:3" ht="18" customHeight="1" x14ac:dyDescent="0.4">
      <c r="B3" s="17"/>
      <c r="C3" s="15" t="s">
        <v>791</v>
      </c>
    </row>
    <row r="4" spans="1:3" ht="18" customHeight="1" x14ac:dyDescent="0.4">
      <c r="B4" s="16"/>
      <c r="C4" s="15" t="s">
        <v>792</v>
      </c>
    </row>
    <row r="5" spans="1:3" ht="18" customHeight="1" x14ac:dyDescent="0.4">
      <c r="B5" s="21"/>
      <c r="C5" s="15" t="s">
        <v>898</v>
      </c>
    </row>
    <row r="6" spans="1:3" x14ac:dyDescent="0.4">
      <c r="B6" s="15" t="s">
        <v>860</v>
      </c>
    </row>
    <row r="8" spans="1:3" x14ac:dyDescent="0.4">
      <c r="B8" s="15" t="s">
        <v>793</v>
      </c>
    </row>
    <row r="9" spans="1:3" x14ac:dyDescent="0.4">
      <c r="B9" s="18"/>
    </row>
    <row r="10" spans="1:3" x14ac:dyDescent="0.4">
      <c r="B10" s="15" t="s">
        <v>796</v>
      </c>
    </row>
    <row r="11" spans="1:3" x14ac:dyDescent="0.4">
      <c r="B11" s="15" t="s">
        <v>794</v>
      </c>
    </row>
    <row r="13" spans="1:3" s="15" customFormat="1" ht="12" x14ac:dyDescent="0.4">
      <c r="B13" s="19" t="s">
        <v>795</v>
      </c>
    </row>
    <row r="14" spans="1:3" s="15" customFormat="1" ht="12" x14ac:dyDescent="0.4">
      <c r="B14" s="20" t="s">
        <v>859</v>
      </c>
    </row>
    <row r="15" spans="1:3" s="15" customFormat="1" ht="12" x14ac:dyDescent="0.4">
      <c r="B15" s="20"/>
    </row>
  </sheetData>
  <sheetProtection algorithmName="SHA-512" hashValue="LsrxZNMM1227ngVtwmbUynZ5W6Eo9NhwEGFxUL4DxEarREFqY521S2pWzXCoC80VvYpC8rI4Q6IBq2kZBJdhRg==" saltValue="bFP/C2NxzGg6mOWZ2EcUFg==" spinCount="100000" sheet="1" scenarios="1" formatRows="0"/>
  <phoneticPr fontId="2"/>
  <conditionalFormatting sqref="B5">
    <cfRule type="expression" dxfId="646"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&amp;Lsto3d2&amp;R&amp;8r22</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9"/>
  <sheetViews>
    <sheetView showGridLines="0" view="pageBreakPreview" zoomScale="80" zoomScaleNormal="100" zoomScaleSheetLayoutView="80" workbookViewId="0"/>
  </sheetViews>
  <sheetFormatPr defaultColWidth="8.75" defaultRowHeight="13.5" x14ac:dyDescent="0.4"/>
  <cols>
    <col min="1" max="7" width="2.25" style="41" customWidth="1"/>
    <col min="8" max="8" width="11.5" style="41" customWidth="1"/>
    <col min="9" max="9" width="2.25" style="41" customWidth="1"/>
    <col min="10" max="10" width="2.875" style="41" customWidth="1"/>
    <col min="11" max="11" width="11.5" style="41" customWidth="1"/>
    <col min="12" max="13" width="2.25" style="41" customWidth="1"/>
    <col min="14" max="14" width="10" style="41" customWidth="1"/>
    <col min="15" max="15" width="5.125" style="41" customWidth="1"/>
    <col min="16" max="16" width="10.5" style="41" customWidth="1"/>
    <col min="17" max="17" width="42.375" style="41" customWidth="1"/>
    <col min="18" max="19" width="2.25" style="41" customWidth="1"/>
    <col min="20" max="20" width="3.75" style="41" customWidth="1"/>
    <col min="21" max="34" width="2.25" style="41" customWidth="1"/>
    <col min="35" max="39" width="8.75" style="41"/>
    <col min="40" max="40" width="8.75" style="41" customWidth="1"/>
    <col min="41" max="41" width="8.75" style="41" hidden="1" customWidth="1"/>
    <col min="42" max="42" width="8.75" style="41" customWidth="1"/>
    <col min="43" max="16384" width="8.75" style="41"/>
  </cols>
  <sheetData>
    <row r="1" spans="2:41" ht="12" customHeight="1" x14ac:dyDescent="0.4"/>
    <row r="2" spans="2:41" ht="15" thickBot="1" x14ac:dyDescent="0.45">
      <c r="B2" s="48" t="str">
        <f ca="1">MID(CELL("filename",C2),FIND("]",CELL("filename",C2))+1,3)&amp;"．"</f>
        <v>6-4．</v>
      </c>
      <c r="C2" s="49"/>
      <c r="D2" s="49" t="s">
        <v>969</v>
      </c>
      <c r="E2" s="49"/>
      <c r="F2" s="28"/>
      <c r="G2" s="28"/>
      <c r="H2" s="28"/>
      <c r="I2" s="28"/>
      <c r="J2" s="5"/>
      <c r="K2" s="5"/>
      <c r="L2" s="5"/>
      <c r="M2" s="5"/>
      <c r="N2" s="5"/>
      <c r="O2" s="5"/>
      <c r="P2" s="5"/>
      <c r="Q2" s="5"/>
      <c r="R2" s="5"/>
      <c r="S2" s="5"/>
      <c r="T2" s="5"/>
      <c r="U2" s="5"/>
      <c r="AO2" s="29" t="s">
        <v>765</v>
      </c>
    </row>
    <row r="3" spans="2:41" ht="12" customHeight="1" thickBot="1" x14ac:dyDescent="0.45">
      <c r="AO3" s="613" t="b">
        <v>0</v>
      </c>
    </row>
    <row r="4" spans="2:41" ht="12" customHeight="1" thickBot="1" x14ac:dyDescent="0.45"/>
    <row r="5" spans="2:41" ht="12" customHeight="1" x14ac:dyDescent="0.4">
      <c r="B5" s="996" t="s">
        <v>763</v>
      </c>
      <c r="C5" s="997"/>
      <c r="D5" s="997"/>
      <c r="E5" s="997"/>
      <c r="F5" s="997"/>
      <c r="G5" s="998"/>
      <c r="H5" s="1010" t="s">
        <v>846</v>
      </c>
      <c r="I5" s="997"/>
      <c r="J5" s="998"/>
      <c r="K5" s="1020" t="s">
        <v>847</v>
      </c>
      <c r="L5" s="854"/>
      <c r="M5" s="854"/>
      <c r="N5" s="1026" t="s">
        <v>848</v>
      </c>
      <c r="O5" s="1027"/>
      <c r="P5" s="990" t="s">
        <v>849</v>
      </c>
      <c r="Q5" s="1012" t="s">
        <v>562</v>
      </c>
    </row>
    <row r="6" spans="2:41" ht="17.45" customHeight="1" thickBot="1" x14ac:dyDescent="0.45">
      <c r="B6" s="987"/>
      <c r="C6" s="988"/>
      <c r="D6" s="988"/>
      <c r="E6" s="988"/>
      <c r="F6" s="988"/>
      <c r="G6" s="989"/>
      <c r="H6" s="1011"/>
      <c r="I6" s="988"/>
      <c r="J6" s="989"/>
      <c r="K6" s="1021"/>
      <c r="L6" s="1022"/>
      <c r="M6" s="1022"/>
      <c r="N6" s="1028"/>
      <c r="O6" s="1029"/>
      <c r="P6" s="991"/>
      <c r="Q6" s="1013"/>
    </row>
    <row r="7" spans="2:41" ht="24" customHeight="1" x14ac:dyDescent="0.4">
      <c r="B7" s="999" t="str">
        <f>'4. 排出源リスト'!F5&amp;"年度"</f>
        <v>平成29年度</v>
      </c>
      <c r="C7" s="1000"/>
      <c r="D7" s="1000"/>
      <c r="E7" s="1000"/>
      <c r="F7" s="1000"/>
      <c r="G7" s="1001"/>
      <c r="H7" s="127">
        <f>'6-1. CO2排出量①'!K32</f>
        <v>4911.8723999999993</v>
      </c>
      <c r="I7" s="1008" t="s">
        <v>850</v>
      </c>
      <c r="J7" s="1009"/>
      <c r="K7" s="128">
        <f>'6-1. CO2排出量①'!K33</f>
        <v>3987.8723999999997</v>
      </c>
      <c r="L7" s="1008" t="s">
        <v>850</v>
      </c>
      <c r="M7" s="1023"/>
      <c r="N7" s="129">
        <f>'6-1. CO2排出量①'!AD32</f>
        <v>59487.8</v>
      </c>
      <c r="O7" s="130" t="s">
        <v>783</v>
      </c>
      <c r="P7" s="700">
        <f>IFERROR('6-1. CO2排出量①'!AD33,"---")</f>
        <v>6.7036810909127581E-2</v>
      </c>
      <c r="Q7" s="425"/>
    </row>
    <row r="8" spans="2:41" ht="24" customHeight="1" x14ac:dyDescent="0.4">
      <c r="B8" s="981" t="str">
        <f>'4. 排出源リスト'!G5&amp;"年度"</f>
        <v>平成30年度</v>
      </c>
      <c r="C8" s="982"/>
      <c r="D8" s="982"/>
      <c r="E8" s="982"/>
      <c r="F8" s="982"/>
      <c r="G8" s="983"/>
      <c r="H8" s="131">
        <f>'6-2. CO2排出量②'!K32</f>
        <v>5801.6508000000003</v>
      </c>
      <c r="I8" s="1014" t="s">
        <v>850</v>
      </c>
      <c r="J8" s="1015"/>
      <c r="K8" s="132">
        <f>'6-2. CO2排出量②'!K33</f>
        <v>4877.6508000000003</v>
      </c>
      <c r="L8" s="1014" t="s">
        <v>850</v>
      </c>
      <c r="M8" s="1024"/>
      <c r="N8" s="133">
        <f>'6-2. CO2排出量②'!AD32</f>
        <v>75808.399999999994</v>
      </c>
      <c r="O8" s="134" t="s">
        <v>783</v>
      </c>
      <c r="P8" s="701">
        <f>IFERROR('6-2. CO2排出量②'!AD33,"---")</f>
        <v>6.4341824916500034E-2</v>
      </c>
      <c r="Q8" s="426"/>
    </row>
    <row r="9" spans="2:41" ht="24" customHeight="1" thickBot="1" x14ac:dyDescent="0.45">
      <c r="B9" s="1002" t="str">
        <f>'4. 排出源リスト'!H5&amp;"年度"</f>
        <v>令和元年度</v>
      </c>
      <c r="C9" s="1003"/>
      <c r="D9" s="1003"/>
      <c r="E9" s="1003"/>
      <c r="F9" s="1003"/>
      <c r="G9" s="1004"/>
      <c r="H9" s="135">
        <f>'6-3. CO2排出量③'!K32</f>
        <v>5209.9170000000004</v>
      </c>
      <c r="I9" s="1016" t="s">
        <v>850</v>
      </c>
      <c r="J9" s="1017"/>
      <c r="K9" s="136">
        <f>'6-3. CO2排出量③'!K33</f>
        <v>4285.9170000000004</v>
      </c>
      <c r="L9" s="1016" t="s">
        <v>850</v>
      </c>
      <c r="M9" s="1025"/>
      <c r="N9" s="129">
        <f>'6-3. CO2排出量③'!AD32</f>
        <v>67822.399999999994</v>
      </c>
      <c r="O9" s="137" t="s">
        <v>783</v>
      </c>
      <c r="P9" s="700">
        <f>IFERROR('6-3. CO2排出量③'!AD33,"---")</f>
        <v>6.3193237042628997E-2</v>
      </c>
      <c r="Q9" s="427"/>
    </row>
    <row r="10" spans="2:41" ht="24" customHeight="1" x14ac:dyDescent="0.4">
      <c r="B10" s="730" t="s">
        <v>8</v>
      </c>
      <c r="C10" s="731"/>
      <c r="D10" s="731"/>
      <c r="E10" s="731"/>
      <c r="F10" s="731"/>
      <c r="G10" s="732"/>
      <c r="H10" s="138">
        <f>SUM(H7:H9)</f>
        <v>15923.440200000001</v>
      </c>
      <c r="I10" s="992" t="s">
        <v>850</v>
      </c>
      <c r="J10" s="1018"/>
      <c r="K10" s="139">
        <f>SUM(K7:K9)</f>
        <v>13151.440200000001</v>
      </c>
      <c r="L10" s="992" t="s">
        <v>850</v>
      </c>
      <c r="M10" s="993"/>
      <c r="N10" s="140">
        <f>SUM(N7:N9)</f>
        <v>203118.6</v>
      </c>
      <c r="O10" s="141" t="s">
        <v>783</v>
      </c>
      <c r="P10" s="702" t="s">
        <v>784</v>
      </c>
      <c r="Q10" s="428"/>
    </row>
    <row r="11" spans="2:41" ht="27" customHeight="1" thickBot="1" x14ac:dyDescent="0.45">
      <c r="B11" s="1005" t="s">
        <v>851</v>
      </c>
      <c r="C11" s="1006"/>
      <c r="D11" s="1006"/>
      <c r="E11" s="1006"/>
      <c r="F11" s="1006"/>
      <c r="G11" s="1007"/>
      <c r="H11" s="142">
        <f>H10/3</f>
        <v>5307.8134</v>
      </c>
      <c r="I11" s="994" t="s">
        <v>850</v>
      </c>
      <c r="J11" s="1019"/>
      <c r="K11" s="143">
        <f>K10/3</f>
        <v>4383.8134</v>
      </c>
      <c r="L11" s="994" t="s">
        <v>850</v>
      </c>
      <c r="M11" s="995"/>
      <c r="N11" s="144">
        <f>N10/3</f>
        <v>67706.2</v>
      </c>
      <c r="O11" s="145" t="s">
        <v>783</v>
      </c>
      <c r="P11" s="703">
        <f>IFERROR(K11/N11,"---")</f>
        <v>6.4747591801046292E-2</v>
      </c>
      <c r="Q11" s="429"/>
    </row>
    <row r="12" spans="2:41" ht="12" customHeight="1" x14ac:dyDescent="0.4">
      <c r="B12" s="153" t="s">
        <v>4</v>
      </c>
      <c r="C12" s="153" t="s">
        <v>852</v>
      </c>
      <c r="D12" s="5"/>
      <c r="E12" s="147"/>
      <c r="F12" s="147"/>
    </row>
    <row r="13" spans="2:41" ht="12" customHeight="1" x14ac:dyDescent="0.4">
      <c r="B13" s="153" t="s">
        <v>4</v>
      </c>
      <c r="C13" s="153" t="s">
        <v>853</v>
      </c>
      <c r="D13" s="5"/>
    </row>
    <row r="14" spans="2:41" ht="12" customHeight="1" x14ac:dyDescent="0.4">
      <c r="B14" s="153"/>
      <c r="C14" s="146"/>
    </row>
    <row r="15" spans="2:41" ht="12" customHeight="1" thickBot="1" x14ac:dyDescent="0.45">
      <c r="J15" s="5"/>
      <c r="K15" s="5"/>
      <c r="L15" s="5"/>
      <c r="M15" s="5"/>
      <c r="N15" s="5"/>
      <c r="O15" s="5"/>
      <c r="P15" s="5"/>
      <c r="Q15" s="5"/>
      <c r="R15" s="5"/>
      <c r="S15" s="5"/>
      <c r="T15" s="5"/>
      <c r="U15" s="5"/>
    </row>
    <row r="16" spans="2:41" ht="24" customHeight="1" x14ac:dyDescent="0.4">
      <c r="B16" s="730" t="s">
        <v>854</v>
      </c>
      <c r="C16" s="731"/>
      <c r="D16" s="731"/>
      <c r="E16" s="731"/>
      <c r="F16" s="731"/>
      <c r="G16" s="732"/>
      <c r="H16" s="663">
        <v>800</v>
      </c>
      <c r="I16" s="148" t="s">
        <v>850</v>
      </c>
      <c r="J16" s="149"/>
      <c r="K16" s="5"/>
      <c r="L16" s="5"/>
      <c r="M16" s="5"/>
      <c r="N16" s="5"/>
      <c r="O16" s="5"/>
      <c r="P16" s="5"/>
      <c r="Q16" s="5"/>
      <c r="R16" s="150"/>
      <c r="S16" s="150"/>
      <c r="T16" s="5"/>
      <c r="U16" s="5"/>
    </row>
    <row r="17" spans="2:21" ht="24" customHeight="1" thickBot="1" x14ac:dyDescent="0.45">
      <c r="B17" s="987" t="s">
        <v>855</v>
      </c>
      <c r="C17" s="988"/>
      <c r="D17" s="988"/>
      <c r="E17" s="988"/>
      <c r="F17" s="988"/>
      <c r="G17" s="989"/>
      <c r="H17" s="704">
        <f>H11-H16</f>
        <v>4507.8134</v>
      </c>
      <c r="I17" s="151" t="s">
        <v>850</v>
      </c>
      <c r="J17" s="152"/>
      <c r="K17" s="5"/>
      <c r="L17" s="5"/>
      <c r="M17" s="5"/>
      <c r="N17" s="5"/>
      <c r="O17" s="5"/>
      <c r="P17" s="5"/>
      <c r="Q17" s="5"/>
      <c r="R17" s="150"/>
      <c r="S17" s="150"/>
      <c r="T17" s="5"/>
      <c r="U17" s="5"/>
    </row>
    <row r="18" spans="2:21" ht="12" customHeight="1" x14ac:dyDescent="0.4">
      <c r="B18" s="153" t="s">
        <v>4</v>
      </c>
      <c r="C18" s="28" t="s">
        <v>974</v>
      </c>
      <c r="D18" s="153"/>
      <c r="E18" s="28"/>
      <c r="F18" s="31"/>
      <c r="G18" s="31"/>
      <c r="H18" s="31"/>
      <c r="I18" s="31"/>
      <c r="J18" s="5"/>
      <c r="K18" s="5"/>
      <c r="L18" s="5"/>
      <c r="M18" s="5"/>
      <c r="N18" s="5"/>
      <c r="O18" s="5"/>
      <c r="P18" s="5"/>
      <c r="Q18" s="5"/>
      <c r="R18" s="5"/>
      <c r="S18" s="5"/>
      <c r="T18" s="5"/>
      <c r="U18" s="5"/>
    </row>
    <row r="19" spans="2:21" ht="12" customHeight="1" x14ac:dyDescent="0.4">
      <c r="B19" s="146"/>
      <c r="C19" s="146"/>
      <c r="E19" s="153"/>
      <c r="F19" s="153"/>
      <c r="G19" s="153"/>
      <c r="H19" s="153"/>
      <c r="I19" s="153"/>
      <c r="J19" s="62"/>
      <c r="K19" s="62"/>
      <c r="L19" s="62"/>
      <c r="M19" s="62"/>
      <c r="N19" s="62"/>
      <c r="O19" s="62"/>
      <c r="P19" s="62"/>
      <c r="Q19" s="62"/>
      <c r="R19" s="62"/>
      <c r="S19" s="62"/>
      <c r="T19" s="62"/>
      <c r="U19" s="5"/>
    </row>
    <row r="20" spans="2:21" ht="12" customHeight="1" x14ac:dyDescent="0.4">
      <c r="B20" s="153"/>
      <c r="C20" s="153"/>
      <c r="D20" s="153"/>
      <c r="E20" s="153"/>
      <c r="F20" s="153"/>
      <c r="G20" s="153"/>
      <c r="H20" s="153"/>
      <c r="I20" s="153"/>
      <c r="J20" s="62"/>
      <c r="K20" s="62"/>
      <c r="L20" s="62"/>
      <c r="M20" s="62"/>
      <c r="N20" s="62"/>
      <c r="O20" s="62"/>
      <c r="P20" s="62"/>
      <c r="Q20" s="62"/>
      <c r="R20" s="62"/>
      <c r="S20" s="62"/>
      <c r="T20" s="62"/>
      <c r="U20" s="5"/>
    </row>
    <row r="21" spans="2:21" ht="12" customHeight="1" x14ac:dyDescent="0.4">
      <c r="B21" s="153"/>
      <c r="C21" s="153"/>
      <c r="D21" s="153"/>
      <c r="E21" s="153"/>
      <c r="F21" s="153"/>
      <c r="G21" s="153"/>
      <c r="H21" s="153"/>
      <c r="I21" s="153"/>
      <c r="J21" s="62"/>
      <c r="K21" s="62"/>
      <c r="L21" s="62"/>
      <c r="M21" s="62"/>
      <c r="N21" s="62"/>
      <c r="O21" s="62"/>
      <c r="P21" s="62"/>
      <c r="Q21" s="62"/>
      <c r="R21" s="62"/>
      <c r="S21" s="62"/>
      <c r="T21" s="62"/>
      <c r="U21" s="5"/>
    </row>
    <row r="22" spans="2:21" ht="15" customHeight="1" thickBot="1" x14ac:dyDescent="0.45">
      <c r="B22" s="12" t="s">
        <v>786</v>
      </c>
      <c r="C22" s="153"/>
      <c r="D22" s="153"/>
      <c r="E22" s="153"/>
      <c r="F22" s="153"/>
      <c r="G22" s="153"/>
      <c r="H22" s="153"/>
      <c r="I22" s="153"/>
      <c r="J22" s="62"/>
      <c r="K22" s="62"/>
      <c r="L22" s="62"/>
      <c r="M22" s="62"/>
      <c r="N22" s="62"/>
      <c r="O22" s="62"/>
      <c r="P22" s="62"/>
      <c r="Q22" s="62"/>
      <c r="R22" s="62"/>
      <c r="S22" s="62"/>
      <c r="T22" s="62"/>
      <c r="U22" s="5"/>
    </row>
    <row r="23" spans="2:21" ht="31.15" customHeight="1" x14ac:dyDescent="0.4">
      <c r="B23" s="980" t="s">
        <v>763</v>
      </c>
      <c r="C23" s="877"/>
      <c r="D23" s="877"/>
      <c r="E23" s="877"/>
      <c r="F23" s="877"/>
      <c r="G23" s="877"/>
      <c r="H23" s="774" t="s">
        <v>787</v>
      </c>
      <c r="I23" s="731"/>
      <c r="J23" s="732"/>
      <c r="K23" s="885" t="s">
        <v>856</v>
      </c>
      <c r="L23" s="886"/>
      <c r="M23" s="887"/>
      <c r="N23" s="976" t="s">
        <v>788</v>
      </c>
      <c r="O23" s="941"/>
      <c r="P23" s="62"/>
      <c r="Q23" s="62"/>
      <c r="R23" s="62"/>
      <c r="S23" s="62"/>
      <c r="T23" s="62"/>
      <c r="U23" s="5"/>
    </row>
    <row r="24" spans="2:21" ht="21.6" customHeight="1" x14ac:dyDescent="0.4">
      <c r="B24" s="981" t="str">
        <f>'4. 排出源リスト'!F5&amp;"年度"</f>
        <v>平成29年度</v>
      </c>
      <c r="C24" s="982"/>
      <c r="D24" s="982"/>
      <c r="E24" s="982"/>
      <c r="F24" s="982"/>
      <c r="G24" s="983"/>
      <c r="H24" s="977">
        <v>1900</v>
      </c>
      <c r="I24" s="978"/>
      <c r="J24" s="979"/>
      <c r="K24" s="966" t="s">
        <v>954</v>
      </c>
      <c r="L24" s="967"/>
      <c r="M24" s="968"/>
      <c r="N24" s="972" t="s">
        <v>971</v>
      </c>
      <c r="O24" s="973"/>
      <c r="P24" s="62"/>
      <c r="Q24" s="62"/>
      <c r="R24" s="62"/>
      <c r="S24" s="62"/>
      <c r="T24" s="62"/>
      <c r="U24" s="5"/>
    </row>
    <row r="25" spans="2:21" ht="21.6" customHeight="1" x14ac:dyDescent="0.4">
      <c r="B25" s="981" t="str">
        <f>'4. 排出源リスト'!G5&amp;"年度"</f>
        <v>平成30年度</v>
      </c>
      <c r="C25" s="982"/>
      <c r="D25" s="982"/>
      <c r="E25" s="982"/>
      <c r="F25" s="982"/>
      <c r="G25" s="983"/>
      <c r="H25" s="977">
        <v>2000</v>
      </c>
      <c r="I25" s="978"/>
      <c r="J25" s="979"/>
      <c r="K25" s="966" t="s">
        <v>954</v>
      </c>
      <c r="L25" s="967"/>
      <c r="M25" s="968"/>
      <c r="N25" s="972" t="s">
        <v>971</v>
      </c>
      <c r="O25" s="973"/>
      <c r="P25" s="62"/>
      <c r="Q25" s="62"/>
      <c r="R25" s="62"/>
      <c r="S25" s="62"/>
      <c r="T25" s="62"/>
      <c r="U25" s="5"/>
    </row>
    <row r="26" spans="2:21" ht="21.6" customHeight="1" thickBot="1" x14ac:dyDescent="0.45">
      <c r="B26" s="984" t="str">
        <f>'4. 排出源リスト'!H5&amp;"年度"</f>
        <v>令和元年度</v>
      </c>
      <c r="C26" s="985"/>
      <c r="D26" s="985"/>
      <c r="E26" s="985"/>
      <c r="F26" s="985"/>
      <c r="G26" s="986"/>
      <c r="H26" s="963">
        <v>2250</v>
      </c>
      <c r="I26" s="964"/>
      <c r="J26" s="965"/>
      <c r="K26" s="969" t="s">
        <v>954</v>
      </c>
      <c r="L26" s="970"/>
      <c r="M26" s="971"/>
      <c r="N26" s="974" t="s">
        <v>971</v>
      </c>
      <c r="O26" s="975"/>
      <c r="P26" s="62"/>
      <c r="Q26" s="62"/>
      <c r="R26" s="62"/>
      <c r="S26" s="62"/>
      <c r="T26" s="62"/>
      <c r="U26" s="5"/>
    </row>
    <row r="27" spans="2:21" ht="12" customHeight="1" x14ac:dyDescent="0.4">
      <c r="C27" s="153"/>
      <c r="D27" s="153"/>
      <c r="E27" s="153"/>
      <c r="F27" s="153"/>
      <c r="G27" s="153"/>
      <c r="H27" s="153"/>
      <c r="I27" s="153"/>
      <c r="J27" s="62"/>
      <c r="K27" s="62"/>
      <c r="L27" s="62"/>
      <c r="M27" s="62"/>
      <c r="N27" s="62"/>
      <c r="O27" s="62"/>
      <c r="P27" s="62"/>
      <c r="Q27" s="62"/>
      <c r="R27" s="62"/>
      <c r="S27" s="62"/>
      <c r="T27" s="62"/>
      <c r="U27" s="5"/>
    </row>
    <row r="28" spans="2:21" ht="12" customHeight="1" x14ac:dyDescent="0.4">
      <c r="B28" s="564"/>
      <c r="C28" s="547"/>
      <c r="D28" s="40"/>
      <c r="E28" s="40"/>
      <c r="F28" s="40"/>
      <c r="G28" s="40"/>
      <c r="H28" s="40"/>
      <c r="I28" s="40"/>
      <c r="J28" s="36"/>
      <c r="K28" s="36"/>
      <c r="L28" s="36"/>
      <c r="M28" s="36"/>
      <c r="N28" s="36"/>
      <c r="O28" s="36"/>
      <c r="P28" s="36"/>
      <c r="Q28" s="62"/>
      <c r="R28" s="62"/>
      <c r="S28" s="62"/>
      <c r="T28" s="62"/>
      <c r="U28" s="5"/>
    </row>
    <row r="29" spans="2:21" ht="12" customHeight="1" x14ac:dyDescent="0.4">
      <c r="B29" s="36"/>
      <c r="C29" s="36"/>
      <c r="D29" s="36"/>
      <c r="E29" s="563"/>
      <c r="F29" s="563"/>
      <c r="G29" s="563"/>
      <c r="H29" s="563"/>
      <c r="I29" s="563"/>
      <c r="J29" s="563"/>
      <c r="K29" s="563"/>
      <c r="L29" s="563"/>
      <c r="M29" s="563"/>
      <c r="N29" s="563"/>
      <c r="O29" s="563"/>
      <c r="P29" s="563"/>
      <c r="Q29" s="147"/>
      <c r="R29" s="147"/>
      <c r="S29" s="147"/>
      <c r="T29" s="147"/>
    </row>
    <row r="30" spans="2:21" ht="12" customHeight="1" x14ac:dyDescent="0.4">
      <c r="B30" s="563"/>
      <c r="C30" s="563"/>
      <c r="D30" s="563"/>
      <c r="E30" s="563"/>
      <c r="F30" s="563"/>
      <c r="G30" s="563"/>
      <c r="H30" s="563"/>
      <c r="I30" s="563"/>
      <c r="J30" s="563"/>
      <c r="K30" s="563"/>
      <c r="L30" s="563"/>
      <c r="M30" s="563"/>
      <c r="N30" s="563"/>
      <c r="O30" s="563"/>
      <c r="P30" s="563"/>
    </row>
    <row r="31" spans="2:21" ht="28.15" customHeight="1" x14ac:dyDescent="0.4">
      <c r="B31" s="961"/>
      <c r="C31" s="961"/>
      <c r="D31" s="961"/>
      <c r="E31" s="961"/>
      <c r="F31" s="961"/>
      <c r="G31" s="961"/>
      <c r="H31" s="961"/>
      <c r="I31" s="961"/>
      <c r="J31" s="961"/>
      <c r="K31" s="962"/>
      <c r="L31" s="962"/>
      <c r="M31" s="962"/>
      <c r="N31" s="962"/>
      <c r="O31" s="962"/>
      <c r="P31" s="962"/>
    </row>
    <row r="32" spans="2:21" ht="15.6" customHeight="1" x14ac:dyDescent="0.4">
      <c r="B32" s="856"/>
      <c r="C32" s="856"/>
      <c r="D32" s="856"/>
      <c r="E32" s="856"/>
      <c r="F32" s="856"/>
      <c r="G32" s="856"/>
      <c r="H32" s="960"/>
      <c r="I32" s="960"/>
      <c r="J32" s="960"/>
      <c r="K32" s="959"/>
      <c r="L32" s="959"/>
      <c r="M32" s="959"/>
      <c r="N32" s="959"/>
      <c r="O32" s="959"/>
      <c r="P32" s="959"/>
    </row>
    <row r="33" spans="2:16" ht="15.6" customHeight="1" x14ac:dyDescent="0.4">
      <c r="B33" s="844"/>
      <c r="C33" s="844"/>
      <c r="D33" s="844"/>
      <c r="E33" s="844"/>
      <c r="F33" s="844"/>
      <c r="G33" s="844"/>
      <c r="H33" s="960"/>
      <c r="I33" s="960"/>
      <c r="J33" s="960"/>
      <c r="K33" s="959"/>
      <c r="L33" s="959"/>
      <c r="M33" s="959"/>
      <c r="N33" s="959"/>
      <c r="O33" s="959"/>
      <c r="P33" s="959"/>
    </row>
    <row r="34" spans="2:16" ht="15.6" customHeight="1" x14ac:dyDescent="0.4">
      <c r="B34" s="856"/>
      <c r="C34" s="856"/>
      <c r="D34" s="856"/>
      <c r="E34" s="856"/>
      <c r="F34" s="856"/>
      <c r="G34" s="856"/>
      <c r="H34" s="960"/>
      <c r="I34" s="960"/>
      <c r="J34" s="960"/>
      <c r="K34" s="959"/>
      <c r="L34" s="959"/>
      <c r="M34" s="959"/>
      <c r="N34" s="959"/>
      <c r="O34" s="959"/>
      <c r="P34" s="959"/>
    </row>
    <row r="35" spans="2:16" ht="15.6" customHeight="1" x14ac:dyDescent="0.4">
      <c r="B35" s="844"/>
      <c r="C35" s="844"/>
      <c r="D35" s="844"/>
      <c r="E35" s="844"/>
      <c r="F35" s="844"/>
      <c r="G35" s="844"/>
      <c r="H35" s="960"/>
      <c r="I35" s="960"/>
      <c r="J35" s="960"/>
      <c r="K35" s="959"/>
      <c r="L35" s="959"/>
      <c r="M35" s="959"/>
      <c r="N35" s="959"/>
      <c r="O35" s="959"/>
      <c r="P35" s="959"/>
    </row>
    <row r="36" spans="2:16" ht="15.6" customHeight="1" x14ac:dyDescent="0.4">
      <c r="B36" s="856"/>
      <c r="C36" s="856"/>
      <c r="D36" s="856"/>
      <c r="E36" s="856"/>
      <c r="F36" s="856"/>
      <c r="G36" s="856"/>
      <c r="H36" s="960"/>
      <c r="I36" s="960"/>
      <c r="J36" s="960"/>
      <c r="K36" s="959"/>
      <c r="L36" s="959"/>
      <c r="M36" s="959"/>
      <c r="N36" s="959"/>
      <c r="O36" s="959"/>
      <c r="P36" s="959"/>
    </row>
    <row r="37" spans="2:16" ht="15.6" customHeight="1" x14ac:dyDescent="0.4">
      <c r="B37" s="844"/>
      <c r="C37" s="844"/>
      <c r="D37" s="844"/>
      <c r="E37" s="844"/>
      <c r="F37" s="844"/>
      <c r="G37" s="844"/>
      <c r="H37" s="960"/>
      <c r="I37" s="960"/>
      <c r="J37" s="960"/>
      <c r="K37" s="959"/>
      <c r="L37" s="959"/>
      <c r="M37" s="959"/>
      <c r="N37" s="959"/>
      <c r="O37" s="959"/>
      <c r="P37" s="959"/>
    </row>
    <row r="38" spans="2:16" ht="15.6" customHeight="1" x14ac:dyDescent="0.4">
      <c r="B38" s="856"/>
      <c r="C38" s="856"/>
      <c r="D38" s="856"/>
      <c r="E38" s="856"/>
      <c r="F38" s="856"/>
      <c r="G38" s="856"/>
      <c r="H38" s="960"/>
      <c r="I38" s="960"/>
      <c r="J38" s="960"/>
      <c r="K38" s="959"/>
      <c r="L38" s="959"/>
      <c r="M38" s="959"/>
      <c r="N38" s="959"/>
      <c r="O38" s="959"/>
      <c r="P38" s="959"/>
    </row>
    <row r="39" spans="2:16" ht="15.6" customHeight="1" x14ac:dyDescent="0.4">
      <c r="B39" s="844"/>
      <c r="C39" s="844"/>
      <c r="D39" s="844"/>
      <c r="E39" s="844"/>
      <c r="F39" s="844"/>
      <c r="G39" s="844"/>
      <c r="H39" s="960"/>
      <c r="I39" s="960"/>
      <c r="J39" s="960"/>
      <c r="K39" s="959"/>
      <c r="L39" s="959"/>
      <c r="M39" s="959"/>
      <c r="N39" s="959"/>
      <c r="O39" s="959"/>
      <c r="P39" s="959"/>
    </row>
    <row r="40" spans="2:16" ht="15.6" customHeight="1" x14ac:dyDescent="0.4">
      <c r="B40" s="856"/>
      <c r="C40" s="856"/>
      <c r="D40" s="856"/>
      <c r="E40" s="856"/>
      <c r="F40" s="856"/>
      <c r="G40" s="856"/>
      <c r="H40" s="960"/>
      <c r="I40" s="960"/>
      <c r="J40" s="960"/>
      <c r="K40" s="959"/>
      <c r="L40" s="959"/>
      <c r="M40" s="959"/>
      <c r="N40" s="959"/>
      <c r="O40" s="959"/>
      <c r="P40" s="959"/>
    </row>
    <row r="41" spans="2:16" ht="15.6" customHeight="1" x14ac:dyDescent="0.4">
      <c r="B41" s="844"/>
      <c r="C41" s="844"/>
      <c r="D41" s="844"/>
      <c r="E41" s="844"/>
      <c r="F41" s="844"/>
      <c r="G41" s="844"/>
      <c r="H41" s="960"/>
      <c r="I41" s="960"/>
      <c r="J41" s="960"/>
      <c r="K41" s="959"/>
      <c r="L41" s="959"/>
      <c r="M41" s="959"/>
      <c r="N41" s="959"/>
      <c r="O41" s="959"/>
      <c r="P41" s="959"/>
    </row>
    <row r="42" spans="2:16" ht="15.6" customHeight="1" x14ac:dyDescent="0.4">
      <c r="B42" s="856"/>
      <c r="C42" s="856"/>
      <c r="D42" s="856"/>
      <c r="E42" s="856"/>
      <c r="F42" s="856"/>
      <c r="G42" s="856"/>
      <c r="H42" s="960"/>
      <c r="I42" s="960"/>
      <c r="J42" s="960"/>
      <c r="K42" s="959"/>
      <c r="L42" s="959"/>
      <c r="M42" s="959"/>
      <c r="N42" s="959"/>
      <c r="O42" s="959"/>
      <c r="P42" s="959"/>
    </row>
    <row r="43" spans="2:16" ht="15.6" customHeight="1" x14ac:dyDescent="0.4">
      <c r="B43" s="844"/>
      <c r="C43" s="844"/>
      <c r="D43" s="844"/>
      <c r="E43" s="844"/>
      <c r="F43" s="844"/>
      <c r="G43" s="844"/>
      <c r="H43" s="960"/>
      <c r="I43" s="960"/>
      <c r="J43" s="960"/>
      <c r="K43" s="959"/>
      <c r="L43" s="959"/>
      <c r="M43" s="959"/>
      <c r="N43" s="959"/>
      <c r="O43" s="959"/>
      <c r="P43" s="959"/>
    </row>
    <row r="44" spans="2:16" ht="15.6" customHeight="1" x14ac:dyDescent="0.4">
      <c r="B44" s="856"/>
      <c r="C44" s="856"/>
      <c r="D44" s="856"/>
      <c r="E44" s="856"/>
      <c r="F44" s="856"/>
      <c r="G44" s="856"/>
      <c r="H44" s="960"/>
      <c r="I44" s="960"/>
      <c r="J44" s="960"/>
      <c r="K44" s="959"/>
      <c r="L44" s="959"/>
      <c r="M44" s="959"/>
      <c r="N44" s="959"/>
      <c r="O44" s="959"/>
      <c r="P44" s="959"/>
    </row>
    <row r="45" spans="2:16" ht="15.6" customHeight="1" x14ac:dyDescent="0.4">
      <c r="B45" s="844"/>
      <c r="C45" s="844"/>
      <c r="D45" s="844"/>
      <c r="E45" s="844"/>
      <c r="F45" s="844"/>
      <c r="G45" s="844"/>
      <c r="H45" s="960"/>
      <c r="I45" s="960"/>
      <c r="J45" s="960"/>
      <c r="K45" s="959"/>
      <c r="L45" s="959"/>
      <c r="M45" s="959"/>
      <c r="N45" s="959"/>
      <c r="O45" s="959"/>
      <c r="P45" s="959"/>
    </row>
    <row r="46" spans="2:16" ht="15.6" customHeight="1" x14ac:dyDescent="0.4">
      <c r="B46" s="856"/>
      <c r="C46" s="856"/>
      <c r="D46" s="856"/>
      <c r="E46" s="856"/>
      <c r="F46" s="856"/>
      <c r="G46" s="856"/>
      <c r="H46" s="960"/>
      <c r="I46" s="960"/>
      <c r="J46" s="960"/>
      <c r="K46" s="959"/>
      <c r="L46" s="959"/>
      <c r="M46" s="959"/>
      <c r="N46" s="959"/>
      <c r="O46" s="959"/>
      <c r="P46" s="959"/>
    </row>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sheetData>
  <sheetProtection algorithmName="SHA-512" hashValue="WPCu09AfgkioVOfBDMg52mvuRmn+dMLB4ip8d/Ma3UEk08Ls775xaWvyVNBJ2o1nBaFukJzKyudjmT6kTsQV3g==" saltValue="k0WtZu7uMX/5IlVR60psZw==" spinCount="100000" sheet="1" scenarios="1" formatRows="0"/>
  <mergeCells count="119">
    <mergeCell ref="Q5:Q6"/>
    <mergeCell ref="I8:J8"/>
    <mergeCell ref="I9:J9"/>
    <mergeCell ref="I10:J10"/>
    <mergeCell ref="I11:J11"/>
    <mergeCell ref="K5:M6"/>
    <mergeCell ref="L7:M7"/>
    <mergeCell ref="L8:M8"/>
    <mergeCell ref="L9:M9"/>
    <mergeCell ref="N5:O6"/>
    <mergeCell ref="B16:G16"/>
    <mergeCell ref="B17:G17"/>
    <mergeCell ref="P5:P6"/>
    <mergeCell ref="L10:M10"/>
    <mergeCell ref="L11:M11"/>
    <mergeCell ref="B5:G6"/>
    <mergeCell ref="B7:G7"/>
    <mergeCell ref="B8:G8"/>
    <mergeCell ref="B9:G9"/>
    <mergeCell ref="B10:G10"/>
    <mergeCell ref="B11:G11"/>
    <mergeCell ref="I7:J7"/>
    <mergeCell ref="H5:J6"/>
    <mergeCell ref="H23:J23"/>
    <mergeCell ref="K23:M23"/>
    <mergeCell ref="N23:O23"/>
    <mergeCell ref="H24:J24"/>
    <mergeCell ref="H25:J25"/>
    <mergeCell ref="B23:G23"/>
    <mergeCell ref="B24:G24"/>
    <mergeCell ref="B25:G25"/>
    <mergeCell ref="B26:G26"/>
    <mergeCell ref="M31:N31"/>
    <mergeCell ref="O31:P31"/>
    <mergeCell ref="K32:L32"/>
    <mergeCell ref="M32:N32"/>
    <mergeCell ref="O32:P32"/>
    <mergeCell ref="H26:J26"/>
    <mergeCell ref="K24:M24"/>
    <mergeCell ref="K25:M25"/>
    <mergeCell ref="K26:M26"/>
    <mergeCell ref="N24:O24"/>
    <mergeCell ref="N25:O25"/>
    <mergeCell ref="N26:O26"/>
    <mergeCell ref="B33:G33"/>
    <mergeCell ref="B34:G34"/>
    <mergeCell ref="B35:G35"/>
    <mergeCell ref="B36:G36"/>
    <mergeCell ref="B37:G37"/>
    <mergeCell ref="B31:G31"/>
    <mergeCell ref="H31:J31"/>
    <mergeCell ref="B32:G32"/>
    <mergeCell ref="K31:L31"/>
    <mergeCell ref="K33:L33"/>
    <mergeCell ref="H32:J32"/>
    <mergeCell ref="H33:J33"/>
    <mergeCell ref="H34:J34"/>
    <mergeCell ref="H35:J35"/>
    <mergeCell ref="H36:J36"/>
    <mergeCell ref="H37:J37"/>
    <mergeCell ref="H38:J38"/>
    <mergeCell ref="H39:J39"/>
    <mergeCell ref="H40:J40"/>
    <mergeCell ref="M36:N36"/>
    <mergeCell ref="O36:P36"/>
    <mergeCell ref="H44:J44"/>
    <mergeCell ref="H45:J45"/>
    <mergeCell ref="H46:J46"/>
    <mergeCell ref="B43:G43"/>
    <mergeCell ref="B44:G44"/>
    <mergeCell ref="B45:G45"/>
    <mergeCell ref="B46:G46"/>
    <mergeCell ref="H41:J41"/>
    <mergeCell ref="H42:J42"/>
    <mergeCell ref="H43:J43"/>
    <mergeCell ref="B38:G38"/>
    <mergeCell ref="B39:G39"/>
    <mergeCell ref="B40:G40"/>
    <mergeCell ref="B41:G41"/>
    <mergeCell ref="B42:G42"/>
    <mergeCell ref="K45:L45"/>
    <mergeCell ref="M45:N45"/>
    <mergeCell ref="O45:P45"/>
    <mergeCell ref="K46:L46"/>
    <mergeCell ref="M46:N46"/>
    <mergeCell ref="O46:P46"/>
    <mergeCell ref="K41:L41"/>
    <mergeCell ref="M41:N41"/>
    <mergeCell ref="O41:P41"/>
    <mergeCell ref="K42:L42"/>
    <mergeCell ref="M42:N42"/>
    <mergeCell ref="O42:P42"/>
    <mergeCell ref="K43:L43"/>
    <mergeCell ref="M43:N43"/>
    <mergeCell ref="O43:P43"/>
    <mergeCell ref="M33:N33"/>
    <mergeCell ref="O33:P33"/>
    <mergeCell ref="K34:L34"/>
    <mergeCell ref="M34:N34"/>
    <mergeCell ref="O34:P34"/>
    <mergeCell ref="K44:L44"/>
    <mergeCell ref="M44:N44"/>
    <mergeCell ref="O44:P44"/>
    <mergeCell ref="K39:L39"/>
    <mergeCell ref="M39:N39"/>
    <mergeCell ref="O39:P39"/>
    <mergeCell ref="K40:L40"/>
    <mergeCell ref="M40:N40"/>
    <mergeCell ref="O40:P40"/>
    <mergeCell ref="K37:L37"/>
    <mergeCell ref="M37:N37"/>
    <mergeCell ref="O37:P37"/>
    <mergeCell ref="K38:L38"/>
    <mergeCell ref="M38:N38"/>
    <mergeCell ref="O38:P38"/>
    <mergeCell ref="K35:L35"/>
    <mergeCell ref="M35:N35"/>
    <mergeCell ref="O35:P35"/>
    <mergeCell ref="K36:L36"/>
  </mergeCells>
  <phoneticPr fontId="2"/>
  <conditionalFormatting sqref="H7:H11 Q7:Q11 H16:H17 K7:K11 B7:G9 H24:O26 B24:G26 K31:P31 H32:P46 N7:N11 P7:P9 P11">
    <cfRule type="expression" dxfId="276" priority="1">
      <formula>$AO$3</formula>
    </cfRule>
  </conditionalFormatting>
  <dataValidations count="1">
    <dataValidation allowBlank="1" showInputMessage="1" showErrorMessage="1" prompt="整数で記入してください。" sqref="H16" xr:uid="{00000000-0002-0000-0900-000000000000}"/>
  </dataValidations>
  <pageMargins left="0.59055118110236227" right="0.59055118110236227" top="0.39370078740157483" bottom="0.39370078740157483" header="0.31496062992125984" footer="0.31496062992125984"/>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CZ198"/>
  <sheetViews>
    <sheetView showGridLines="0" view="pageBreakPreview" zoomScale="80" zoomScaleNormal="85" zoomScaleSheetLayoutView="80" workbookViewId="0"/>
  </sheetViews>
  <sheetFormatPr defaultColWidth="8.75" defaultRowHeight="12" x14ac:dyDescent="0.4"/>
  <cols>
    <col min="1" max="1" width="1.25" style="240" customWidth="1"/>
    <col min="2" max="2" width="4.5" style="223" customWidth="1"/>
    <col min="3" max="3" width="1.125" style="5" customWidth="1"/>
    <col min="4" max="4" width="33.375" style="5" customWidth="1"/>
    <col min="5" max="5" width="15.875" style="36" customWidth="1"/>
    <col min="6" max="6" width="5.625" style="36" customWidth="1"/>
    <col min="7" max="7" width="10" style="36" customWidth="1"/>
    <col min="8" max="8" width="6.875" style="36" customWidth="1"/>
    <col min="9" max="10" width="9.25" style="36" customWidth="1"/>
    <col min="11" max="11" width="13.75" style="36" customWidth="1"/>
    <col min="12" max="12" width="34.125" style="36" customWidth="1"/>
    <col min="13" max="13" width="10.75" style="36" customWidth="1"/>
    <col min="14" max="14" width="22.25" style="5" customWidth="1"/>
    <col min="15" max="15" width="12.625" style="5" customWidth="1"/>
    <col min="16" max="16" width="8.75" style="223" customWidth="1"/>
    <col min="17" max="55" width="2.25" style="223" customWidth="1"/>
    <col min="56" max="56" width="9.25" style="223" hidden="1" customWidth="1"/>
    <col min="57" max="70" width="2.25" style="223" customWidth="1"/>
    <col min="71" max="71" width="2.25" style="243" customWidth="1"/>
    <col min="72" max="72" width="2.25" style="244" customWidth="1"/>
    <col min="73" max="81" width="2.25" style="223" customWidth="1"/>
    <col min="82" max="82" width="8.75" style="223"/>
    <col min="83" max="84" width="8.75" style="245"/>
    <col min="85" max="85" width="6.125" style="245" customWidth="1"/>
    <col min="86" max="86" width="8.75" style="245"/>
    <col min="87" max="87" width="8.25" style="245" customWidth="1"/>
    <col min="88" max="88" width="9.875" style="245" customWidth="1"/>
    <col min="89" max="89" width="6.5" style="245" customWidth="1"/>
    <col min="90" max="97" width="8.75" style="245"/>
    <col min="98" max="98" width="26.25" style="245" customWidth="1"/>
    <col min="99" max="104" width="8.75" style="245"/>
    <col min="105" max="16384" width="8.75" style="223"/>
  </cols>
  <sheetData>
    <row r="1" spans="1:72" ht="12" customHeight="1" thickBot="1" x14ac:dyDescent="0.45"/>
    <row r="2" spans="1:72" ht="20.45" customHeight="1" thickBot="1" x14ac:dyDescent="0.45">
      <c r="B2" s="565" t="str">
        <f ca="1">MID(CELL("filename",C2),FIND("]",CELL("filename",C2))+1,3)&amp;"．"</f>
        <v>7-1．</v>
      </c>
      <c r="C2" s="48" t="s">
        <v>986</v>
      </c>
      <c r="D2" s="48"/>
      <c r="E2" s="154" t="str">
        <f>IF('4. 排出源リスト'!F5&amp;"年度"="","",'4. 排出源リスト'!F5&amp;"年度")</f>
        <v>平成29年度</v>
      </c>
      <c r="BD2" s="223" t="s">
        <v>765</v>
      </c>
    </row>
    <row r="3" spans="1:72" ht="12" customHeight="1" thickBot="1" x14ac:dyDescent="0.45">
      <c r="BD3" s="613" t="b">
        <v>0</v>
      </c>
    </row>
    <row r="4" spans="1:72" ht="12" customHeight="1" x14ac:dyDescent="0.4">
      <c r="B4" s="894"/>
      <c r="C4" s="1030"/>
      <c r="D4" s="1031" t="s">
        <v>590</v>
      </c>
      <c r="E4" s="927" t="s">
        <v>591</v>
      </c>
      <c r="F4" s="928"/>
      <c r="G4" s="927" t="s">
        <v>592</v>
      </c>
      <c r="H4" s="931"/>
      <c r="I4" s="928" t="s">
        <v>663</v>
      </c>
      <c r="J4" s="928"/>
      <c r="K4" s="924" t="s">
        <v>845</v>
      </c>
      <c r="L4" s="950" t="s">
        <v>708</v>
      </c>
      <c r="M4" s="933" t="s">
        <v>751</v>
      </c>
      <c r="N4" s="940" t="s">
        <v>777</v>
      </c>
      <c r="O4" s="941"/>
    </row>
    <row r="5" spans="1:72" ht="12" customHeight="1" x14ac:dyDescent="0.4">
      <c r="B5" s="894"/>
      <c r="C5" s="1030"/>
      <c r="D5" s="1032"/>
      <c r="E5" s="929"/>
      <c r="F5" s="930"/>
      <c r="G5" s="929"/>
      <c r="H5" s="932"/>
      <c r="I5" s="930"/>
      <c r="J5" s="930"/>
      <c r="K5" s="925"/>
      <c r="L5" s="951"/>
      <c r="M5" s="934"/>
      <c r="N5" s="942" t="s">
        <v>778</v>
      </c>
      <c r="O5" s="944" t="s">
        <v>759</v>
      </c>
      <c r="BS5" s="246"/>
      <c r="BT5" s="247"/>
    </row>
    <row r="6" spans="1:72" ht="15" customHeight="1" thickBot="1" x14ac:dyDescent="0.45">
      <c r="B6" s="894"/>
      <c r="C6" s="1030"/>
      <c r="D6" s="1033"/>
      <c r="E6" s="270" t="s">
        <v>661</v>
      </c>
      <c r="F6" s="271" t="s">
        <v>662</v>
      </c>
      <c r="G6" s="272" t="s">
        <v>707</v>
      </c>
      <c r="H6" s="273" t="s">
        <v>680</v>
      </c>
      <c r="I6" s="274" t="s">
        <v>707</v>
      </c>
      <c r="J6" s="275" t="s">
        <v>680</v>
      </c>
      <c r="K6" s="926"/>
      <c r="L6" s="952"/>
      <c r="M6" s="276" t="s">
        <v>750</v>
      </c>
      <c r="N6" s="943"/>
      <c r="O6" s="945"/>
      <c r="BS6" s="248"/>
      <c r="BT6" s="247"/>
    </row>
    <row r="7" spans="1:72" ht="33.6" customHeight="1" x14ac:dyDescent="0.4">
      <c r="A7" s="240">
        <f>VLOOKUP(D7,非表示_活動量と単位!$D$8:$E$75,2,FALSE)</f>
        <v>1</v>
      </c>
      <c r="B7" s="672"/>
      <c r="C7" s="680"/>
      <c r="D7" s="673" t="s">
        <v>593</v>
      </c>
      <c r="E7" s="664">
        <v>200000</v>
      </c>
      <c r="F7" s="513" t="str">
        <f t="shared" ref="F7:F21" si="0">IF($D7="","",VLOOKUP($D7,活動の種別と単位,4,FALSE))</f>
        <v>kWh</v>
      </c>
      <c r="G7" s="642"/>
      <c r="H7" s="457" t="str">
        <f t="shared" ref="H7:H21" si="1">IF($D7="","",VLOOKUP($D7,活動の種別と単位,5,FALSE))</f>
        <v>---</v>
      </c>
      <c r="I7" s="653">
        <v>4.44E-4</v>
      </c>
      <c r="J7" s="457" t="str">
        <f t="shared" ref="J7:J21" si="2">IF($D7="","",VLOOKUP($D7,活動の種別と単位,6,FALSE))</f>
        <v>t-CO2/kWh</v>
      </c>
      <c r="K7" s="442">
        <f>IF($D7="","",IF($A7=0,E7*G7*I7,E7*I7))</f>
        <v>88.8</v>
      </c>
      <c r="L7" s="670" t="s">
        <v>980</v>
      </c>
      <c r="M7" s="459" t="str">
        <f t="shared" ref="M7:M21" si="3">IF($D7="","",VLOOKUP($D7,活動の種別と単位,3,FALSE))</f>
        <v>使用量</v>
      </c>
      <c r="N7" s="461" t="str">
        <f t="shared" ref="N7:N31" si="4">IF($D7="","",VLOOKUP($D7,活動の種別と単位,7,FALSE))</f>
        <v>対象</v>
      </c>
      <c r="O7" s="514">
        <f t="shared" ref="O7:O31" si="5">IF($D7="","",IF(N7="---","---",IF(OR($D7="系統電力",$D7="産業用蒸気",$D7="温水",$D7="冷水",$D7="蒸気（産業用以外）"),E7*VLOOKUP($D7,GJ換算係数,2,FALSE),E7*G7)))</f>
        <v>1952</v>
      </c>
      <c r="BS7" s="248"/>
      <c r="BT7" s="247"/>
    </row>
    <row r="8" spans="1:72" ht="24.6" customHeight="1" x14ac:dyDescent="0.4">
      <c r="A8" s="240">
        <f>VLOOKUP(D8,非表示_活動量と単位!$D$8:$E$75,2,FALSE)</f>
        <v>0</v>
      </c>
      <c r="B8" s="672"/>
      <c r="C8" s="680"/>
      <c r="D8" s="673" t="s">
        <v>605</v>
      </c>
      <c r="E8" s="664">
        <v>900</v>
      </c>
      <c r="F8" s="465" t="str">
        <f t="shared" si="0"/>
        <v>kl</v>
      </c>
      <c r="G8" s="642">
        <v>38.9</v>
      </c>
      <c r="H8" s="465" t="str">
        <f t="shared" si="1"/>
        <v>GJ/kl</v>
      </c>
      <c r="I8" s="641">
        <v>7.0800000000000002E-2</v>
      </c>
      <c r="J8" s="465" t="str">
        <f t="shared" si="2"/>
        <v>t-CO2/GJ</v>
      </c>
      <c r="K8" s="440">
        <f t="shared" ref="K8:K19" si="6">IF($D8="","",IF($A8=0,E8*G8*I8,E8*I8))</f>
        <v>2478.7080000000001</v>
      </c>
      <c r="L8" s="671" t="s">
        <v>979</v>
      </c>
      <c r="M8" s="467" t="str">
        <f t="shared" si="3"/>
        <v>使用量</v>
      </c>
      <c r="N8" s="470" t="str">
        <f t="shared" si="4"/>
        <v>対象</v>
      </c>
      <c r="O8" s="517">
        <f t="shared" si="5"/>
        <v>35010</v>
      </c>
      <c r="BS8" s="248"/>
      <c r="BT8" s="247"/>
    </row>
    <row r="9" spans="1:72" ht="24" customHeight="1" x14ac:dyDescent="0.4">
      <c r="A9" s="240" t="e">
        <f>VLOOKUP(D9,非表示_活動量と単位!$D$8:$E$75,2,FALSE)</f>
        <v>#N/A</v>
      </c>
      <c r="B9" s="672"/>
      <c r="C9" s="680"/>
      <c r="D9" s="674"/>
      <c r="E9" s="669"/>
      <c r="F9" s="465"/>
      <c r="G9" s="516"/>
      <c r="H9" s="465"/>
      <c r="I9" s="641"/>
      <c r="J9" s="465"/>
      <c r="K9" s="440"/>
      <c r="L9" s="671"/>
      <c r="M9" s="467"/>
      <c r="N9" s="470"/>
      <c r="O9" s="517"/>
      <c r="BS9" s="248"/>
      <c r="BT9" s="247"/>
    </row>
    <row r="10" spans="1:72" ht="24" customHeight="1" x14ac:dyDescent="0.4">
      <c r="A10" s="240" t="e">
        <f>VLOOKUP(D10,非表示_活動量と単位!$D$8:$E$75,2,FALSE)</f>
        <v>#N/A</v>
      </c>
      <c r="B10" s="672"/>
      <c r="C10" s="681"/>
      <c r="D10" s="675"/>
      <c r="E10" s="515"/>
      <c r="F10" s="465" t="str">
        <f t="shared" si="0"/>
        <v/>
      </c>
      <c r="G10" s="516"/>
      <c r="H10" s="465" t="str">
        <f t="shared" si="1"/>
        <v/>
      </c>
      <c r="I10" s="606"/>
      <c r="J10" s="465" t="str">
        <f t="shared" si="2"/>
        <v/>
      </c>
      <c r="K10" s="440" t="str">
        <f t="shared" si="6"/>
        <v/>
      </c>
      <c r="L10" s="229"/>
      <c r="M10" s="467" t="str">
        <f t="shared" si="3"/>
        <v/>
      </c>
      <c r="N10" s="470" t="str">
        <f t="shared" si="4"/>
        <v/>
      </c>
      <c r="O10" s="517" t="str">
        <f t="shared" si="5"/>
        <v/>
      </c>
      <c r="BS10" s="248"/>
      <c r="BT10" s="247"/>
    </row>
    <row r="11" spans="1:72" ht="24" customHeight="1" x14ac:dyDescent="0.4">
      <c r="A11" s="240" t="e">
        <f>VLOOKUP(D11,非表示_活動量と単位!$D$8:$E$75,2,FALSE)</f>
        <v>#N/A</v>
      </c>
      <c r="B11" s="672"/>
      <c r="C11" s="681"/>
      <c r="D11" s="675"/>
      <c r="E11" s="515"/>
      <c r="F11" s="465" t="str">
        <f t="shared" si="0"/>
        <v/>
      </c>
      <c r="G11" s="516"/>
      <c r="H11" s="465" t="str">
        <f t="shared" si="1"/>
        <v/>
      </c>
      <c r="I11" s="606"/>
      <c r="J11" s="465" t="str">
        <f t="shared" si="2"/>
        <v/>
      </c>
      <c r="K11" s="440" t="str">
        <f t="shared" si="6"/>
        <v/>
      </c>
      <c r="L11" s="229"/>
      <c r="M11" s="467" t="str">
        <f t="shared" si="3"/>
        <v/>
      </c>
      <c r="N11" s="470" t="str">
        <f t="shared" si="4"/>
        <v/>
      </c>
      <c r="O11" s="517" t="str">
        <f t="shared" si="5"/>
        <v/>
      </c>
      <c r="BS11" s="248"/>
      <c r="BT11" s="247"/>
    </row>
    <row r="12" spans="1:72" ht="24" customHeight="1" x14ac:dyDescent="0.4">
      <c r="A12" s="240" t="e">
        <f>VLOOKUP(D12,非表示_活動量と単位!$D$8:$E$75,2,FALSE)</f>
        <v>#N/A</v>
      </c>
      <c r="B12" s="672"/>
      <c r="C12" s="681"/>
      <c r="D12" s="675"/>
      <c r="E12" s="515"/>
      <c r="F12" s="465" t="str">
        <f t="shared" si="0"/>
        <v/>
      </c>
      <c r="G12" s="516"/>
      <c r="H12" s="465" t="str">
        <f t="shared" si="1"/>
        <v/>
      </c>
      <c r="I12" s="606"/>
      <c r="J12" s="465" t="str">
        <f t="shared" si="2"/>
        <v/>
      </c>
      <c r="K12" s="440" t="str">
        <f t="shared" ref="K12:K13" si="7">IF($D12="","",IF($A12=0,E12*G12*I12,E12*I12))</f>
        <v/>
      </c>
      <c r="L12" s="229"/>
      <c r="M12" s="467" t="str">
        <f t="shared" si="3"/>
        <v/>
      </c>
      <c r="N12" s="470" t="str">
        <f t="shared" si="4"/>
        <v/>
      </c>
      <c r="O12" s="517" t="str">
        <f t="shared" si="5"/>
        <v/>
      </c>
      <c r="BS12" s="248"/>
      <c r="BT12" s="247"/>
    </row>
    <row r="13" spans="1:72" ht="24" customHeight="1" x14ac:dyDescent="0.4">
      <c r="A13" s="240" t="e">
        <f>VLOOKUP(D13,非表示_活動量と単位!$D$8:$E$75,2,FALSE)</f>
        <v>#N/A</v>
      </c>
      <c r="B13" s="672"/>
      <c r="C13" s="681"/>
      <c r="D13" s="675"/>
      <c r="E13" s="515"/>
      <c r="F13" s="465" t="str">
        <f t="shared" si="0"/>
        <v/>
      </c>
      <c r="G13" s="516"/>
      <c r="H13" s="465" t="str">
        <f t="shared" si="1"/>
        <v/>
      </c>
      <c r="I13" s="606"/>
      <c r="J13" s="465" t="str">
        <f t="shared" si="2"/>
        <v/>
      </c>
      <c r="K13" s="440" t="str">
        <f t="shared" si="7"/>
        <v/>
      </c>
      <c r="L13" s="229"/>
      <c r="M13" s="467" t="str">
        <f t="shared" si="3"/>
        <v/>
      </c>
      <c r="N13" s="470" t="str">
        <f t="shared" si="4"/>
        <v/>
      </c>
      <c r="O13" s="517" t="str">
        <f t="shared" si="5"/>
        <v/>
      </c>
      <c r="BS13" s="248"/>
      <c r="BT13" s="247"/>
    </row>
    <row r="14" spans="1:72" ht="24" customHeight="1" x14ac:dyDescent="0.4">
      <c r="A14" s="240" t="e">
        <f>VLOOKUP(D14,非表示_活動量と単位!$D$8:$E$75,2,FALSE)</f>
        <v>#N/A</v>
      </c>
      <c r="B14" s="672"/>
      <c r="C14" s="681"/>
      <c r="D14" s="675"/>
      <c r="E14" s="515"/>
      <c r="F14" s="465" t="str">
        <f t="shared" si="0"/>
        <v/>
      </c>
      <c r="G14" s="516"/>
      <c r="H14" s="465" t="str">
        <f t="shared" si="1"/>
        <v/>
      </c>
      <c r="I14" s="606"/>
      <c r="J14" s="465" t="str">
        <f t="shared" si="2"/>
        <v/>
      </c>
      <c r="K14" s="440" t="str">
        <f t="shared" si="6"/>
        <v/>
      </c>
      <c r="L14" s="229"/>
      <c r="M14" s="467" t="str">
        <f t="shared" si="3"/>
        <v/>
      </c>
      <c r="N14" s="470" t="str">
        <f t="shared" si="4"/>
        <v/>
      </c>
      <c r="O14" s="517" t="str">
        <f t="shared" si="5"/>
        <v/>
      </c>
      <c r="BS14" s="248"/>
      <c r="BT14" s="247"/>
    </row>
    <row r="15" spans="1:72" ht="24" customHeight="1" x14ac:dyDescent="0.4">
      <c r="A15" s="240" t="e">
        <f>VLOOKUP(D15,非表示_活動量と単位!$D$8:$E$75,2,FALSE)</f>
        <v>#N/A</v>
      </c>
      <c r="B15" s="672"/>
      <c r="C15" s="681"/>
      <c r="D15" s="675"/>
      <c r="E15" s="515"/>
      <c r="F15" s="465" t="str">
        <f t="shared" si="0"/>
        <v/>
      </c>
      <c r="G15" s="516"/>
      <c r="H15" s="465" t="str">
        <f t="shared" si="1"/>
        <v/>
      </c>
      <c r="I15" s="606"/>
      <c r="J15" s="465" t="str">
        <f t="shared" si="2"/>
        <v/>
      </c>
      <c r="K15" s="440" t="str">
        <f t="shared" si="6"/>
        <v/>
      </c>
      <c r="L15" s="229"/>
      <c r="M15" s="467" t="str">
        <f t="shared" si="3"/>
        <v/>
      </c>
      <c r="N15" s="470" t="str">
        <f t="shared" si="4"/>
        <v/>
      </c>
      <c r="O15" s="517" t="str">
        <f t="shared" si="5"/>
        <v/>
      </c>
      <c r="BS15" s="248"/>
      <c r="BT15" s="247"/>
    </row>
    <row r="16" spans="1:72" ht="24" customHeight="1" x14ac:dyDescent="0.4">
      <c r="A16" s="240" t="e">
        <f>VLOOKUP(D16,非表示_活動量と単位!$D$8:$E$75,2,FALSE)</f>
        <v>#N/A</v>
      </c>
      <c r="B16" s="672"/>
      <c r="C16" s="681"/>
      <c r="D16" s="675"/>
      <c r="E16" s="515"/>
      <c r="F16" s="465" t="str">
        <f t="shared" si="0"/>
        <v/>
      </c>
      <c r="G16" s="516"/>
      <c r="H16" s="465" t="str">
        <f t="shared" si="1"/>
        <v/>
      </c>
      <c r="I16" s="606"/>
      <c r="J16" s="465" t="str">
        <f t="shared" si="2"/>
        <v/>
      </c>
      <c r="K16" s="440" t="str">
        <f t="shared" si="6"/>
        <v/>
      </c>
      <c r="L16" s="229"/>
      <c r="M16" s="467" t="str">
        <f t="shared" si="3"/>
        <v/>
      </c>
      <c r="N16" s="470" t="str">
        <f t="shared" si="4"/>
        <v/>
      </c>
      <c r="O16" s="517" t="str">
        <f t="shared" si="5"/>
        <v/>
      </c>
      <c r="BS16" s="248"/>
      <c r="BT16" s="247"/>
    </row>
    <row r="17" spans="1:72" ht="24" customHeight="1" x14ac:dyDescent="0.4">
      <c r="A17" s="240" t="e">
        <f>VLOOKUP(D17,非表示_活動量と単位!$D$8:$E$75,2,FALSE)</f>
        <v>#N/A</v>
      </c>
      <c r="B17" s="672"/>
      <c r="C17" s="681"/>
      <c r="D17" s="675"/>
      <c r="E17" s="515"/>
      <c r="F17" s="465" t="str">
        <f t="shared" si="0"/>
        <v/>
      </c>
      <c r="G17" s="516"/>
      <c r="H17" s="465" t="str">
        <f t="shared" si="1"/>
        <v/>
      </c>
      <c r="I17" s="606"/>
      <c r="J17" s="465" t="str">
        <f t="shared" si="2"/>
        <v/>
      </c>
      <c r="K17" s="440" t="str">
        <f t="shared" si="6"/>
        <v/>
      </c>
      <c r="L17" s="229"/>
      <c r="M17" s="467" t="str">
        <f t="shared" si="3"/>
        <v/>
      </c>
      <c r="N17" s="470" t="str">
        <f t="shared" si="4"/>
        <v/>
      </c>
      <c r="O17" s="517" t="str">
        <f t="shared" si="5"/>
        <v/>
      </c>
      <c r="BS17" s="248"/>
      <c r="BT17" s="247"/>
    </row>
    <row r="18" spans="1:72" ht="24" customHeight="1" x14ac:dyDescent="0.4">
      <c r="A18" s="240" t="e">
        <f>VLOOKUP(D18,非表示_活動量と単位!$D$8:$E$75,2,FALSE)</f>
        <v>#N/A</v>
      </c>
      <c r="B18" s="672"/>
      <c r="C18" s="681"/>
      <c r="D18" s="675"/>
      <c r="E18" s="515"/>
      <c r="F18" s="465" t="str">
        <f t="shared" si="0"/>
        <v/>
      </c>
      <c r="G18" s="516"/>
      <c r="H18" s="465" t="str">
        <f t="shared" si="1"/>
        <v/>
      </c>
      <c r="I18" s="606"/>
      <c r="J18" s="465" t="str">
        <f t="shared" si="2"/>
        <v/>
      </c>
      <c r="K18" s="440" t="str">
        <f t="shared" si="6"/>
        <v/>
      </c>
      <c r="L18" s="229"/>
      <c r="M18" s="467" t="str">
        <f t="shared" si="3"/>
        <v/>
      </c>
      <c r="N18" s="470" t="str">
        <f t="shared" si="4"/>
        <v/>
      </c>
      <c r="O18" s="517" t="str">
        <f t="shared" si="5"/>
        <v/>
      </c>
      <c r="BS18" s="248"/>
      <c r="BT18" s="247"/>
    </row>
    <row r="19" spans="1:72" ht="24" customHeight="1" x14ac:dyDescent="0.4">
      <c r="A19" s="240" t="e">
        <f>VLOOKUP(D19,非表示_活動量と単位!$D$8:$E$75,2,FALSE)</f>
        <v>#N/A</v>
      </c>
      <c r="B19" s="672"/>
      <c r="C19" s="681"/>
      <c r="D19" s="675"/>
      <c r="E19" s="515"/>
      <c r="F19" s="465" t="str">
        <f t="shared" si="0"/>
        <v/>
      </c>
      <c r="G19" s="516"/>
      <c r="H19" s="465" t="str">
        <f t="shared" si="1"/>
        <v/>
      </c>
      <c r="I19" s="606"/>
      <c r="J19" s="465" t="str">
        <f t="shared" si="2"/>
        <v/>
      </c>
      <c r="K19" s="440" t="str">
        <f t="shared" si="6"/>
        <v/>
      </c>
      <c r="L19" s="229"/>
      <c r="M19" s="467" t="str">
        <f t="shared" si="3"/>
        <v/>
      </c>
      <c r="N19" s="470" t="str">
        <f t="shared" si="4"/>
        <v/>
      </c>
      <c r="O19" s="517" t="str">
        <f t="shared" si="5"/>
        <v/>
      </c>
      <c r="BS19" s="248"/>
      <c r="BT19" s="247"/>
    </row>
    <row r="20" spans="1:72" ht="24" customHeight="1" x14ac:dyDescent="0.4">
      <c r="A20" s="240" t="e">
        <f>VLOOKUP(D20,非表示_活動量と単位!$D$8:$E$75,2,FALSE)</f>
        <v>#N/A</v>
      </c>
      <c r="B20" s="672"/>
      <c r="C20" s="681"/>
      <c r="D20" s="675"/>
      <c r="E20" s="515"/>
      <c r="F20" s="465" t="str">
        <f t="shared" si="0"/>
        <v/>
      </c>
      <c r="G20" s="516"/>
      <c r="H20" s="465" t="str">
        <f t="shared" si="1"/>
        <v/>
      </c>
      <c r="I20" s="606"/>
      <c r="J20" s="465" t="str">
        <f t="shared" si="2"/>
        <v/>
      </c>
      <c r="K20" s="440" t="str">
        <f>IF($D20="","",IF($A20=0,E20*G20*I20,E20*I20))</f>
        <v/>
      </c>
      <c r="L20" s="229"/>
      <c r="M20" s="467" t="str">
        <f t="shared" si="3"/>
        <v/>
      </c>
      <c r="N20" s="470" t="str">
        <f t="shared" si="4"/>
        <v/>
      </c>
      <c r="O20" s="517" t="str">
        <f t="shared" si="5"/>
        <v/>
      </c>
      <c r="BS20" s="248"/>
      <c r="BT20" s="247"/>
    </row>
    <row r="21" spans="1:72" ht="24" customHeight="1" thickBot="1" x14ac:dyDescent="0.45">
      <c r="A21" s="240" t="e">
        <f>VLOOKUP(D21,非表示_活動量と単位!$D$8:$E$75,2,FALSE)</f>
        <v>#N/A</v>
      </c>
      <c r="B21" s="672"/>
      <c r="C21" s="681"/>
      <c r="D21" s="676"/>
      <c r="E21" s="518"/>
      <c r="F21" s="457" t="str">
        <f t="shared" si="0"/>
        <v/>
      </c>
      <c r="G21" s="519"/>
      <c r="H21" s="475" t="str">
        <f t="shared" si="1"/>
        <v/>
      </c>
      <c r="I21" s="607"/>
      <c r="J21" s="475" t="str">
        <f t="shared" si="2"/>
        <v/>
      </c>
      <c r="K21" s="443" t="str">
        <f>IF($D21="","",IF($A21=0,E21*G21*I21,E21*I21))</f>
        <v/>
      </c>
      <c r="L21" s="230"/>
      <c r="M21" s="478" t="str">
        <f t="shared" si="3"/>
        <v/>
      </c>
      <c r="N21" s="483" t="str">
        <f t="shared" si="4"/>
        <v/>
      </c>
      <c r="O21" s="520" t="str">
        <f t="shared" si="5"/>
        <v/>
      </c>
      <c r="BS21" s="248"/>
      <c r="BT21" s="247"/>
    </row>
    <row r="22" spans="1:72" ht="24" customHeight="1" x14ac:dyDescent="0.4">
      <c r="A22" s="240">
        <f t="shared" ref="A22:A30" si="8">IF($G22="",1,0)</f>
        <v>1</v>
      </c>
      <c r="B22" s="672"/>
      <c r="C22" s="681"/>
      <c r="D22" s="677" t="s">
        <v>644</v>
      </c>
      <c r="E22" s="521"/>
      <c r="F22" s="487"/>
      <c r="G22" s="522"/>
      <c r="H22" s="487"/>
      <c r="I22" s="608"/>
      <c r="J22" s="487"/>
      <c r="K22" s="439" t="str">
        <f>IF($E22="","",IF($A22=0,E22*G22*I22,E22*I22))</f>
        <v/>
      </c>
      <c r="L22" s="231"/>
      <c r="M22" s="489"/>
      <c r="N22" s="450" t="str">
        <f t="shared" si="4"/>
        <v>---</v>
      </c>
      <c r="O22" s="451" t="str">
        <f t="shared" si="5"/>
        <v>---</v>
      </c>
      <c r="BS22" s="248"/>
      <c r="BT22" s="247"/>
    </row>
    <row r="23" spans="1:72" ht="24" customHeight="1" x14ac:dyDescent="0.4">
      <c r="A23" s="240">
        <f t="shared" si="8"/>
        <v>1</v>
      </c>
      <c r="B23" s="672"/>
      <c r="C23" s="681"/>
      <c r="D23" s="678" t="s">
        <v>644</v>
      </c>
      <c r="E23" s="515"/>
      <c r="F23" s="497"/>
      <c r="G23" s="516"/>
      <c r="H23" s="497"/>
      <c r="I23" s="606"/>
      <c r="J23" s="497"/>
      <c r="K23" s="440" t="str">
        <f t="shared" ref="K23:K31" si="9">IF($E23="","",IF($A23=0,E23*G23*I23,E23*I23))</f>
        <v/>
      </c>
      <c r="L23" s="229"/>
      <c r="M23" s="498"/>
      <c r="N23" s="446" t="str">
        <f t="shared" si="4"/>
        <v>---</v>
      </c>
      <c r="O23" s="452" t="str">
        <f t="shared" si="5"/>
        <v>---</v>
      </c>
      <c r="BS23" s="248"/>
      <c r="BT23" s="247"/>
    </row>
    <row r="24" spans="1:72" ht="24" customHeight="1" x14ac:dyDescent="0.4">
      <c r="A24" s="240">
        <f t="shared" si="8"/>
        <v>1</v>
      </c>
      <c r="B24" s="672"/>
      <c r="C24" s="681"/>
      <c r="D24" s="678" t="s">
        <v>644</v>
      </c>
      <c r="E24" s="515"/>
      <c r="F24" s="497"/>
      <c r="G24" s="516"/>
      <c r="H24" s="497"/>
      <c r="I24" s="606"/>
      <c r="J24" s="497"/>
      <c r="K24" s="440" t="str">
        <f t="shared" si="9"/>
        <v/>
      </c>
      <c r="L24" s="229"/>
      <c r="M24" s="498"/>
      <c r="N24" s="446" t="str">
        <f t="shared" si="4"/>
        <v>---</v>
      </c>
      <c r="O24" s="452" t="str">
        <f t="shared" si="5"/>
        <v>---</v>
      </c>
      <c r="BS24" s="248"/>
      <c r="BT24" s="247"/>
    </row>
    <row r="25" spans="1:72" ht="24" customHeight="1" x14ac:dyDescent="0.4">
      <c r="A25" s="240">
        <f t="shared" si="8"/>
        <v>1</v>
      </c>
      <c r="B25" s="672"/>
      <c r="C25" s="681"/>
      <c r="D25" s="678" t="s">
        <v>644</v>
      </c>
      <c r="E25" s="515"/>
      <c r="F25" s="497"/>
      <c r="G25" s="516"/>
      <c r="H25" s="497"/>
      <c r="I25" s="606"/>
      <c r="J25" s="497"/>
      <c r="K25" s="440" t="str">
        <f t="shared" si="9"/>
        <v/>
      </c>
      <c r="L25" s="229"/>
      <c r="M25" s="498"/>
      <c r="N25" s="446" t="str">
        <f t="shared" si="4"/>
        <v>---</v>
      </c>
      <c r="O25" s="452" t="str">
        <f t="shared" si="5"/>
        <v>---</v>
      </c>
      <c r="BS25" s="248"/>
      <c r="BT25" s="247"/>
    </row>
    <row r="26" spans="1:72" ht="24" customHeight="1" x14ac:dyDescent="0.4">
      <c r="A26" s="240">
        <f t="shared" si="8"/>
        <v>1</v>
      </c>
      <c r="B26" s="672"/>
      <c r="C26" s="681"/>
      <c r="D26" s="678" t="s">
        <v>644</v>
      </c>
      <c r="E26" s="515"/>
      <c r="F26" s="497"/>
      <c r="G26" s="516"/>
      <c r="H26" s="497"/>
      <c r="I26" s="606"/>
      <c r="J26" s="497"/>
      <c r="K26" s="440" t="str">
        <f t="shared" si="9"/>
        <v/>
      </c>
      <c r="L26" s="229"/>
      <c r="M26" s="498"/>
      <c r="N26" s="446" t="str">
        <f t="shared" si="4"/>
        <v>---</v>
      </c>
      <c r="O26" s="452" t="str">
        <f t="shared" si="5"/>
        <v>---</v>
      </c>
      <c r="BS26" s="248"/>
      <c r="BT26" s="247"/>
    </row>
    <row r="27" spans="1:72" ht="24" customHeight="1" x14ac:dyDescent="0.4">
      <c r="A27" s="240">
        <f t="shared" si="8"/>
        <v>1</v>
      </c>
      <c r="B27" s="672"/>
      <c r="C27" s="681"/>
      <c r="D27" s="678" t="s">
        <v>644</v>
      </c>
      <c r="E27" s="515"/>
      <c r="F27" s="497"/>
      <c r="G27" s="516"/>
      <c r="H27" s="497"/>
      <c r="I27" s="606"/>
      <c r="J27" s="497"/>
      <c r="K27" s="440" t="str">
        <f t="shared" si="9"/>
        <v/>
      </c>
      <c r="L27" s="229"/>
      <c r="M27" s="498"/>
      <c r="N27" s="446" t="str">
        <f t="shared" si="4"/>
        <v>---</v>
      </c>
      <c r="O27" s="452" t="str">
        <f t="shared" si="5"/>
        <v>---</v>
      </c>
      <c r="BS27" s="248"/>
      <c r="BT27" s="247"/>
    </row>
    <row r="28" spans="1:72" ht="24" customHeight="1" x14ac:dyDescent="0.4">
      <c r="A28" s="240">
        <f t="shared" si="8"/>
        <v>1</v>
      </c>
      <c r="B28" s="672"/>
      <c r="C28" s="681"/>
      <c r="D28" s="678" t="s">
        <v>644</v>
      </c>
      <c r="E28" s="515"/>
      <c r="F28" s="497"/>
      <c r="G28" s="516"/>
      <c r="H28" s="497"/>
      <c r="I28" s="606"/>
      <c r="J28" s="497"/>
      <c r="K28" s="440" t="str">
        <f t="shared" si="9"/>
        <v/>
      </c>
      <c r="L28" s="229"/>
      <c r="M28" s="498"/>
      <c r="N28" s="446" t="str">
        <f t="shared" si="4"/>
        <v>---</v>
      </c>
      <c r="O28" s="452" t="str">
        <f t="shared" si="5"/>
        <v>---</v>
      </c>
      <c r="BS28" s="248"/>
      <c r="BT28" s="247"/>
    </row>
    <row r="29" spans="1:72" ht="24" customHeight="1" x14ac:dyDescent="0.4">
      <c r="A29" s="240">
        <f t="shared" si="8"/>
        <v>1</v>
      </c>
      <c r="B29" s="672"/>
      <c r="C29" s="681"/>
      <c r="D29" s="678" t="s">
        <v>644</v>
      </c>
      <c r="E29" s="515"/>
      <c r="F29" s="497"/>
      <c r="G29" s="516"/>
      <c r="H29" s="497"/>
      <c r="I29" s="606"/>
      <c r="J29" s="497"/>
      <c r="K29" s="440" t="str">
        <f t="shared" si="9"/>
        <v/>
      </c>
      <c r="L29" s="229"/>
      <c r="M29" s="498"/>
      <c r="N29" s="446" t="str">
        <f t="shared" si="4"/>
        <v>---</v>
      </c>
      <c r="O29" s="452" t="str">
        <f t="shared" si="5"/>
        <v>---</v>
      </c>
      <c r="BS29" s="248"/>
      <c r="BT29" s="247"/>
    </row>
    <row r="30" spans="1:72" ht="24" customHeight="1" x14ac:dyDescent="0.4">
      <c r="A30" s="240">
        <f t="shared" si="8"/>
        <v>1</v>
      </c>
      <c r="B30" s="672"/>
      <c r="C30" s="681"/>
      <c r="D30" s="678" t="s">
        <v>644</v>
      </c>
      <c r="E30" s="515"/>
      <c r="F30" s="497"/>
      <c r="G30" s="516"/>
      <c r="H30" s="497"/>
      <c r="I30" s="606"/>
      <c r="J30" s="497"/>
      <c r="K30" s="440" t="str">
        <f t="shared" si="9"/>
        <v/>
      </c>
      <c r="L30" s="229"/>
      <c r="M30" s="498"/>
      <c r="N30" s="446" t="str">
        <f t="shared" si="4"/>
        <v>---</v>
      </c>
      <c r="O30" s="452" t="str">
        <f t="shared" si="5"/>
        <v>---</v>
      </c>
      <c r="BS30" s="248"/>
      <c r="BT30" s="247"/>
    </row>
    <row r="31" spans="1:72" ht="24" customHeight="1" thickBot="1" x14ac:dyDescent="0.45">
      <c r="A31" s="240">
        <f t="shared" ref="A31" si="10">IF($G31="",1,0)</f>
        <v>1</v>
      </c>
      <c r="B31" s="672"/>
      <c r="C31" s="681"/>
      <c r="D31" s="679" t="s">
        <v>644</v>
      </c>
      <c r="E31" s="523"/>
      <c r="F31" s="501"/>
      <c r="G31" s="524"/>
      <c r="H31" s="501"/>
      <c r="I31" s="609"/>
      <c r="J31" s="501"/>
      <c r="K31" s="441" t="str">
        <f t="shared" si="9"/>
        <v/>
      </c>
      <c r="L31" s="232"/>
      <c r="M31" s="503"/>
      <c r="N31" s="453" t="str">
        <f t="shared" si="4"/>
        <v>---</v>
      </c>
      <c r="O31" s="454" t="str">
        <f t="shared" si="5"/>
        <v>---</v>
      </c>
      <c r="BS31" s="248"/>
      <c r="BT31" s="247"/>
    </row>
    <row r="32" spans="1:72" ht="25.15" customHeight="1" thickBot="1" x14ac:dyDescent="0.45">
      <c r="A32" s="364"/>
      <c r="B32" s="298"/>
      <c r="C32" s="7"/>
      <c r="D32" s="7"/>
      <c r="I32" s="922" t="s">
        <v>756</v>
      </c>
      <c r="J32" s="923"/>
      <c r="K32" s="696">
        <f>SUM($K$7:$K$31)+SUM($K$47:$K$101)</f>
        <v>2567.5080000000003</v>
      </c>
      <c r="L32" s="510"/>
      <c r="M32" s="37"/>
      <c r="N32" s="238" t="s">
        <v>782</v>
      </c>
      <c r="O32" s="705">
        <f>SUM($O$7:$O$31)+SUM($O$47:$O$101)</f>
        <v>36962</v>
      </c>
      <c r="BS32" s="248"/>
      <c r="BT32" s="247"/>
    </row>
    <row r="33" spans="1:72" ht="25.15" customHeight="1" thickBot="1" x14ac:dyDescent="0.45">
      <c r="A33" s="364"/>
      <c r="B33" s="298"/>
      <c r="C33" s="7"/>
      <c r="D33" s="7"/>
      <c r="I33" s="938" t="s">
        <v>781</v>
      </c>
      <c r="J33" s="939"/>
      <c r="K33" s="696">
        <f>SUMIFS(K7:K31,N7:N31,"対象")+SUMIFS(K47:K101,N47:N101,"対象")</f>
        <v>2567.5080000000003</v>
      </c>
      <c r="L33" s="510"/>
      <c r="M33" s="37"/>
      <c r="N33" s="239" t="s">
        <v>975</v>
      </c>
      <c r="O33" s="698">
        <f>IFERROR(K33/O32,"---")</f>
        <v>6.9463448947567785E-2</v>
      </c>
      <c r="BS33" s="248"/>
      <c r="BT33" s="247"/>
    </row>
    <row r="34" spans="1:72" ht="8.4499999999999993" customHeight="1" x14ac:dyDescent="0.4">
      <c r="A34" s="364"/>
      <c r="B34" s="301"/>
      <c r="C34" s="116"/>
      <c r="D34" s="6"/>
      <c r="J34" s="102"/>
      <c r="K34" s="102"/>
      <c r="L34" s="102"/>
      <c r="M34" s="37"/>
      <c r="BS34" s="248"/>
      <c r="BT34" s="247"/>
    </row>
    <row r="35" spans="1:72" ht="12" customHeight="1" x14ac:dyDescent="0.4">
      <c r="B35" s="567" t="s">
        <v>870</v>
      </c>
      <c r="C35" s="279" t="s">
        <v>871</v>
      </c>
      <c r="D35" s="110"/>
      <c r="J35" s="102"/>
      <c r="K35" s="102"/>
      <c r="L35" s="102"/>
      <c r="M35" s="37"/>
      <c r="BS35" s="248"/>
      <c r="BT35" s="247"/>
    </row>
    <row r="36" spans="1:72" ht="14.45" customHeight="1" x14ac:dyDescent="0.4">
      <c r="B36" s="567" t="s">
        <v>582</v>
      </c>
      <c r="C36" s="147" t="s">
        <v>965</v>
      </c>
      <c r="D36" s="110"/>
      <c r="BS36" s="249"/>
      <c r="BT36" s="247"/>
    </row>
    <row r="37" spans="1:72" ht="14.45" customHeight="1" x14ac:dyDescent="0.4">
      <c r="B37" s="568"/>
      <c r="C37" s="277" t="s">
        <v>966</v>
      </c>
      <c r="D37" s="110"/>
      <c r="BS37" s="250"/>
      <c r="BT37" s="247"/>
    </row>
    <row r="38" spans="1:72" ht="14.45" customHeight="1" x14ac:dyDescent="0.4">
      <c r="B38" s="568"/>
      <c r="C38" s="41" t="s">
        <v>985</v>
      </c>
      <c r="D38" s="41"/>
      <c r="BS38" s="250"/>
      <c r="BT38" s="247"/>
    </row>
    <row r="39" spans="1:72" ht="14.45" customHeight="1" x14ac:dyDescent="0.4">
      <c r="B39" s="567"/>
      <c r="C39" s="277" t="s">
        <v>967</v>
      </c>
      <c r="D39" s="278"/>
      <c r="BS39" s="250"/>
      <c r="BT39" s="247"/>
    </row>
    <row r="40" spans="1:72" ht="14.45" customHeight="1" x14ac:dyDescent="0.4">
      <c r="B40" s="567"/>
      <c r="C40" s="41" t="s">
        <v>973</v>
      </c>
      <c r="D40" s="41"/>
      <c r="BS40" s="250"/>
      <c r="BT40" s="247"/>
    </row>
    <row r="41" spans="1:72" ht="14.45" customHeight="1" x14ac:dyDescent="0.4">
      <c r="B41" s="569" t="s">
        <v>583</v>
      </c>
      <c r="C41" s="41" t="s">
        <v>757</v>
      </c>
      <c r="D41" s="41"/>
      <c r="BS41" s="250"/>
      <c r="BT41" s="247"/>
    </row>
    <row r="42" spans="1:72" ht="14.45" customHeight="1" x14ac:dyDescent="0.4">
      <c r="B42" s="569" t="s">
        <v>584</v>
      </c>
      <c r="C42" s="435" t="s">
        <v>869</v>
      </c>
      <c r="D42" s="41"/>
      <c r="BS42" s="250"/>
      <c r="BT42" s="247"/>
    </row>
    <row r="43" spans="1:72" ht="12" customHeight="1" thickBot="1" x14ac:dyDescent="0.45">
      <c r="BS43" s="250"/>
      <c r="BT43" s="247"/>
    </row>
    <row r="44" spans="1:72" ht="14.45" customHeight="1" x14ac:dyDescent="0.4">
      <c r="B44" s="894"/>
      <c r="C44" s="894"/>
      <c r="D44" s="1031" t="s">
        <v>590</v>
      </c>
      <c r="E44" s="927" t="s">
        <v>591</v>
      </c>
      <c r="F44" s="928"/>
      <c r="G44" s="927" t="s">
        <v>592</v>
      </c>
      <c r="H44" s="931"/>
      <c r="I44" s="928" t="s">
        <v>663</v>
      </c>
      <c r="J44" s="928"/>
      <c r="K44" s="924" t="s">
        <v>845</v>
      </c>
      <c r="L44" s="950" t="s">
        <v>708</v>
      </c>
      <c r="M44" s="933" t="s">
        <v>751</v>
      </c>
      <c r="N44" s="940" t="s">
        <v>777</v>
      </c>
      <c r="O44" s="941"/>
      <c r="BS44" s="250"/>
      <c r="BT44" s="247"/>
    </row>
    <row r="45" spans="1:72" ht="14.45" customHeight="1" x14ac:dyDescent="0.4">
      <c r="B45" s="894"/>
      <c r="C45" s="894"/>
      <c r="D45" s="1032"/>
      <c r="E45" s="929"/>
      <c r="F45" s="930"/>
      <c r="G45" s="929"/>
      <c r="H45" s="932"/>
      <c r="I45" s="930"/>
      <c r="J45" s="930"/>
      <c r="K45" s="925"/>
      <c r="L45" s="951"/>
      <c r="M45" s="934"/>
      <c r="N45" s="942" t="s">
        <v>778</v>
      </c>
      <c r="O45" s="944" t="s">
        <v>759</v>
      </c>
      <c r="BS45" s="250"/>
      <c r="BT45" s="247"/>
    </row>
    <row r="46" spans="1:72" ht="14.45" customHeight="1" thickBot="1" x14ac:dyDescent="0.45">
      <c r="B46" s="894"/>
      <c r="C46" s="894"/>
      <c r="D46" s="1033"/>
      <c r="E46" s="270" t="s">
        <v>661</v>
      </c>
      <c r="F46" s="271" t="s">
        <v>662</v>
      </c>
      <c r="G46" s="272" t="s">
        <v>707</v>
      </c>
      <c r="H46" s="273" t="s">
        <v>680</v>
      </c>
      <c r="I46" s="274" t="s">
        <v>707</v>
      </c>
      <c r="J46" s="275" t="s">
        <v>680</v>
      </c>
      <c r="K46" s="926"/>
      <c r="L46" s="952"/>
      <c r="M46" s="276" t="s">
        <v>750</v>
      </c>
      <c r="N46" s="943"/>
      <c r="O46" s="945"/>
      <c r="BS46" s="250"/>
      <c r="BT46" s="247"/>
    </row>
    <row r="47" spans="1:72" ht="24" customHeight="1" x14ac:dyDescent="0.4">
      <c r="A47" s="552" t="e">
        <f>VLOOKUP(D47,非表示_活動量と単位!$D$8:$E$75,2,FALSE)</f>
        <v>#N/A</v>
      </c>
      <c r="B47" s="570"/>
      <c r="C47" s="687"/>
      <c r="D47" s="688"/>
      <c r="E47" s="422"/>
      <c r="F47" s="255" t="str">
        <f t="shared" ref="F47:F101" si="11">IF($D47="","",VLOOKUP($D47,活動の種別と単位,4,FALSE))</f>
        <v/>
      </c>
      <c r="G47" s="360"/>
      <c r="H47" s="255" t="str">
        <f t="shared" ref="H47:H101" si="12">IF($D47="","",VLOOKUP($D47,活動の種別と単位,5,FALSE))</f>
        <v/>
      </c>
      <c r="I47" s="603"/>
      <c r="J47" s="255" t="str">
        <f t="shared" ref="J47:J101" si="13">IF($D47="","",VLOOKUP($D47,活動の種別と単位,6,FALSE))</f>
        <v/>
      </c>
      <c r="K47" s="352" t="str">
        <f>IF($D47="","",IF($A47=0,E47*G47*I47,E47*I47))</f>
        <v/>
      </c>
      <c r="L47" s="312"/>
      <c r="M47" s="257" t="str">
        <f t="shared" ref="M47:M101" si="14">IF($D47="","",VLOOKUP($D47,活動の種別と単位,3,FALSE))</f>
        <v/>
      </c>
      <c r="N47" s="109" t="str">
        <f t="shared" ref="N47:N101" si="15">IF($D47="","",VLOOKUP($D47,活動の種別と単位,7,FALSE))</f>
        <v/>
      </c>
      <c r="O47" s="514" t="str">
        <f t="shared" ref="O47:O78" si="16">IF($D47="","",IF(N47="---","---",IF(OR($D47="系統電力",$D47="産業用蒸気",$D47="温水",$D47="冷水",$D47="蒸気（産業用以外）"),E47*VLOOKUP($D47,GJ換算係数,2,FALSE),E47*G47)))</f>
        <v/>
      </c>
      <c r="BS47" s="250"/>
      <c r="BT47" s="247"/>
    </row>
    <row r="48" spans="1:72" ht="24" customHeight="1" x14ac:dyDescent="0.4">
      <c r="A48" s="552" t="e">
        <f>VLOOKUP(D48,非表示_活動量と単位!$D$8:$E$75,2,FALSE)</f>
        <v>#N/A</v>
      </c>
      <c r="B48" s="570"/>
      <c r="C48" s="687"/>
      <c r="D48" s="689"/>
      <c r="E48" s="423"/>
      <c r="F48" s="260" t="str">
        <f t="shared" si="11"/>
        <v/>
      </c>
      <c r="G48" s="358"/>
      <c r="H48" s="260" t="str">
        <f t="shared" si="12"/>
        <v/>
      </c>
      <c r="I48" s="604"/>
      <c r="J48" s="260" t="str">
        <f t="shared" si="13"/>
        <v/>
      </c>
      <c r="K48" s="353" t="str">
        <f t="shared" ref="K48:K78" si="17">IF($D48="","",IF($A48=0,E48*G48*I48,E48*I48))</f>
        <v/>
      </c>
      <c r="L48" s="313"/>
      <c r="M48" s="262" t="str">
        <f t="shared" si="14"/>
        <v/>
      </c>
      <c r="N48" s="114" t="str">
        <f t="shared" si="15"/>
        <v/>
      </c>
      <c r="O48" s="296" t="str">
        <f t="shared" si="16"/>
        <v/>
      </c>
      <c r="BS48" s="250"/>
      <c r="BT48" s="247"/>
    </row>
    <row r="49" spans="1:72" ht="24" customHeight="1" x14ac:dyDescent="0.4">
      <c r="A49" s="552" t="e">
        <f>VLOOKUP(D49,非表示_活動量と単位!$D$8:$E$75,2,FALSE)</f>
        <v>#N/A</v>
      </c>
      <c r="B49" s="570"/>
      <c r="C49" s="687"/>
      <c r="D49" s="689"/>
      <c r="E49" s="423"/>
      <c r="F49" s="260" t="str">
        <f t="shared" si="11"/>
        <v/>
      </c>
      <c r="G49" s="358"/>
      <c r="H49" s="260" t="str">
        <f t="shared" si="12"/>
        <v/>
      </c>
      <c r="I49" s="604"/>
      <c r="J49" s="260" t="str">
        <f t="shared" si="13"/>
        <v/>
      </c>
      <c r="K49" s="353" t="str">
        <f t="shared" si="17"/>
        <v/>
      </c>
      <c r="L49" s="313"/>
      <c r="M49" s="262" t="str">
        <f t="shared" si="14"/>
        <v/>
      </c>
      <c r="N49" s="114" t="str">
        <f t="shared" si="15"/>
        <v/>
      </c>
      <c r="O49" s="296" t="str">
        <f t="shared" si="16"/>
        <v/>
      </c>
      <c r="BS49" s="250"/>
      <c r="BT49" s="247"/>
    </row>
    <row r="50" spans="1:72" ht="24" customHeight="1" x14ac:dyDescent="0.4">
      <c r="A50" s="552" t="e">
        <f>VLOOKUP(D50,非表示_活動量と単位!$D$8:$E$75,2,FALSE)</f>
        <v>#N/A</v>
      </c>
      <c r="B50" s="570"/>
      <c r="C50" s="687"/>
      <c r="D50" s="689"/>
      <c r="E50" s="423"/>
      <c r="F50" s="260" t="str">
        <f t="shared" si="11"/>
        <v/>
      </c>
      <c r="G50" s="358"/>
      <c r="H50" s="260" t="str">
        <f t="shared" si="12"/>
        <v/>
      </c>
      <c r="I50" s="604"/>
      <c r="J50" s="260" t="str">
        <f t="shared" si="13"/>
        <v/>
      </c>
      <c r="K50" s="353" t="str">
        <f t="shared" si="17"/>
        <v/>
      </c>
      <c r="L50" s="313"/>
      <c r="M50" s="262" t="str">
        <f t="shared" si="14"/>
        <v/>
      </c>
      <c r="N50" s="114" t="str">
        <f t="shared" si="15"/>
        <v/>
      </c>
      <c r="O50" s="296" t="str">
        <f t="shared" si="16"/>
        <v/>
      </c>
      <c r="BS50" s="250"/>
      <c r="BT50" s="247"/>
    </row>
    <row r="51" spans="1:72" ht="24" customHeight="1" x14ac:dyDescent="0.4">
      <c r="A51" s="552" t="e">
        <f>VLOOKUP(D51,非表示_活動量と単位!$D$8:$E$75,2,FALSE)</f>
        <v>#N/A</v>
      </c>
      <c r="B51" s="570"/>
      <c r="C51" s="687"/>
      <c r="D51" s="689"/>
      <c r="E51" s="423"/>
      <c r="F51" s="260" t="str">
        <f t="shared" si="11"/>
        <v/>
      </c>
      <c r="G51" s="358"/>
      <c r="H51" s="260" t="str">
        <f t="shared" si="12"/>
        <v/>
      </c>
      <c r="I51" s="604"/>
      <c r="J51" s="260" t="str">
        <f t="shared" si="13"/>
        <v/>
      </c>
      <c r="K51" s="353" t="str">
        <f t="shared" si="17"/>
        <v/>
      </c>
      <c r="L51" s="313"/>
      <c r="M51" s="262" t="str">
        <f t="shared" si="14"/>
        <v/>
      </c>
      <c r="N51" s="114" t="str">
        <f t="shared" si="15"/>
        <v/>
      </c>
      <c r="O51" s="296" t="str">
        <f t="shared" si="16"/>
        <v/>
      </c>
      <c r="BS51" s="250"/>
      <c r="BT51" s="247"/>
    </row>
    <row r="52" spans="1:72" ht="24" customHeight="1" x14ac:dyDescent="0.4">
      <c r="A52" s="552" t="e">
        <f>VLOOKUP(D52,非表示_活動量と単位!$D$8:$E$75,2,FALSE)</f>
        <v>#N/A</v>
      </c>
      <c r="B52" s="570"/>
      <c r="C52" s="687"/>
      <c r="D52" s="689"/>
      <c r="E52" s="423"/>
      <c r="F52" s="260" t="str">
        <f t="shared" si="11"/>
        <v/>
      </c>
      <c r="G52" s="358"/>
      <c r="H52" s="260" t="str">
        <f t="shared" si="12"/>
        <v/>
      </c>
      <c r="I52" s="604"/>
      <c r="J52" s="260" t="str">
        <f t="shared" si="13"/>
        <v/>
      </c>
      <c r="K52" s="353" t="str">
        <f t="shared" si="17"/>
        <v/>
      </c>
      <c r="L52" s="313"/>
      <c r="M52" s="262" t="str">
        <f t="shared" si="14"/>
        <v/>
      </c>
      <c r="N52" s="114" t="str">
        <f t="shared" si="15"/>
        <v/>
      </c>
      <c r="O52" s="296" t="str">
        <f t="shared" si="16"/>
        <v/>
      </c>
      <c r="BS52" s="250"/>
      <c r="BT52" s="247"/>
    </row>
    <row r="53" spans="1:72" ht="24" customHeight="1" x14ac:dyDescent="0.4">
      <c r="A53" s="552" t="e">
        <f>VLOOKUP(D53,非表示_活動量と単位!$D$8:$E$75,2,FALSE)</f>
        <v>#N/A</v>
      </c>
      <c r="B53" s="570"/>
      <c r="C53" s="687"/>
      <c r="D53" s="689"/>
      <c r="E53" s="423"/>
      <c r="F53" s="260" t="str">
        <f t="shared" si="11"/>
        <v/>
      </c>
      <c r="G53" s="358"/>
      <c r="H53" s="260" t="str">
        <f t="shared" si="12"/>
        <v/>
      </c>
      <c r="I53" s="604"/>
      <c r="J53" s="260" t="str">
        <f t="shared" si="13"/>
        <v/>
      </c>
      <c r="K53" s="353" t="str">
        <f t="shared" si="17"/>
        <v/>
      </c>
      <c r="L53" s="313"/>
      <c r="M53" s="262" t="str">
        <f t="shared" si="14"/>
        <v/>
      </c>
      <c r="N53" s="114" t="str">
        <f t="shared" si="15"/>
        <v/>
      </c>
      <c r="O53" s="296" t="str">
        <f t="shared" si="16"/>
        <v/>
      </c>
      <c r="BS53" s="250"/>
      <c r="BT53" s="247"/>
    </row>
    <row r="54" spans="1:72" ht="24" customHeight="1" x14ac:dyDescent="0.4">
      <c r="A54" s="552" t="e">
        <f>VLOOKUP(D54,非表示_活動量と単位!$D$8:$E$75,2,FALSE)</f>
        <v>#N/A</v>
      </c>
      <c r="B54" s="570"/>
      <c r="C54" s="687"/>
      <c r="D54" s="689"/>
      <c r="E54" s="423"/>
      <c r="F54" s="260" t="str">
        <f t="shared" si="11"/>
        <v/>
      </c>
      <c r="G54" s="358"/>
      <c r="H54" s="260" t="str">
        <f t="shared" si="12"/>
        <v/>
      </c>
      <c r="I54" s="604"/>
      <c r="J54" s="260" t="str">
        <f t="shared" si="13"/>
        <v/>
      </c>
      <c r="K54" s="353" t="str">
        <f t="shared" si="17"/>
        <v/>
      </c>
      <c r="L54" s="313"/>
      <c r="M54" s="262" t="str">
        <f t="shared" si="14"/>
        <v/>
      </c>
      <c r="N54" s="114" t="str">
        <f t="shared" si="15"/>
        <v/>
      </c>
      <c r="O54" s="296" t="str">
        <f t="shared" si="16"/>
        <v/>
      </c>
      <c r="BS54" s="250"/>
      <c r="BT54" s="247"/>
    </row>
    <row r="55" spans="1:72" ht="24" customHeight="1" x14ac:dyDescent="0.4">
      <c r="A55" s="552" t="e">
        <f>VLOOKUP(D55,非表示_活動量と単位!$D$8:$E$75,2,FALSE)</f>
        <v>#N/A</v>
      </c>
      <c r="B55" s="570"/>
      <c r="C55" s="687"/>
      <c r="D55" s="689"/>
      <c r="E55" s="423"/>
      <c r="F55" s="260" t="str">
        <f t="shared" si="11"/>
        <v/>
      </c>
      <c r="G55" s="358"/>
      <c r="H55" s="260" t="str">
        <f t="shared" si="12"/>
        <v/>
      </c>
      <c r="I55" s="604"/>
      <c r="J55" s="260" t="str">
        <f t="shared" si="13"/>
        <v/>
      </c>
      <c r="K55" s="353" t="str">
        <f t="shared" si="17"/>
        <v/>
      </c>
      <c r="L55" s="313"/>
      <c r="M55" s="262" t="str">
        <f t="shared" si="14"/>
        <v/>
      </c>
      <c r="N55" s="114" t="str">
        <f t="shared" si="15"/>
        <v/>
      </c>
      <c r="O55" s="296" t="str">
        <f t="shared" si="16"/>
        <v/>
      </c>
      <c r="BS55" s="250"/>
      <c r="BT55" s="247"/>
    </row>
    <row r="56" spans="1:72" ht="24" customHeight="1" x14ac:dyDescent="0.4">
      <c r="A56" s="552" t="e">
        <f>VLOOKUP(D56,非表示_活動量と単位!$D$8:$E$75,2,FALSE)</f>
        <v>#N/A</v>
      </c>
      <c r="B56" s="570"/>
      <c r="C56" s="687"/>
      <c r="D56" s="689"/>
      <c r="E56" s="423"/>
      <c r="F56" s="260" t="str">
        <f t="shared" si="11"/>
        <v/>
      </c>
      <c r="G56" s="358"/>
      <c r="H56" s="260" t="str">
        <f t="shared" si="12"/>
        <v/>
      </c>
      <c r="I56" s="604"/>
      <c r="J56" s="260" t="str">
        <f t="shared" si="13"/>
        <v/>
      </c>
      <c r="K56" s="353" t="str">
        <f t="shared" si="17"/>
        <v/>
      </c>
      <c r="L56" s="313"/>
      <c r="M56" s="262" t="str">
        <f t="shared" si="14"/>
        <v/>
      </c>
      <c r="N56" s="114" t="str">
        <f t="shared" si="15"/>
        <v/>
      </c>
      <c r="O56" s="296" t="str">
        <f t="shared" si="16"/>
        <v/>
      </c>
      <c r="BS56" s="250"/>
      <c r="BT56" s="247"/>
    </row>
    <row r="57" spans="1:72" ht="24" customHeight="1" x14ac:dyDescent="0.4">
      <c r="A57" s="552" t="e">
        <f>VLOOKUP(D57,非表示_活動量と単位!$D$8:$E$75,2,FALSE)</f>
        <v>#N/A</v>
      </c>
      <c r="B57" s="570"/>
      <c r="C57" s="687"/>
      <c r="D57" s="689"/>
      <c r="E57" s="423"/>
      <c r="F57" s="260" t="str">
        <f t="shared" si="11"/>
        <v/>
      </c>
      <c r="G57" s="358"/>
      <c r="H57" s="260" t="str">
        <f t="shared" si="12"/>
        <v/>
      </c>
      <c r="I57" s="604"/>
      <c r="J57" s="260" t="str">
        <f t="shared" si="13"/>
        <v/>
      </c>
      <c r="K57" s="353" t="str">
        <f t="shared" si="17"/>
        <v/>
      </c>
      <c r="L57" s="313"/>
      <c r="M57" s="262" t="str">
        <f t="shared" si="14"/>
        <v/>
      </c>
      <c r="N57" s="114" t="str">
        <f t="shared" si="15"/>
        <v/>
      </c>
      <c r="O57" s="296" t="str">
        <f t="shared" si="16"/>
        <v/>
      </c>
      <c r="BS57" s="250"/>
      <c r="BT57" s="247"/>
    </row>
    <row r="58" spans="1:72" ht="24" customHeight="1" x14ac:dyDescent="0.4">
      <c r="A58" s="552" t="e">
        <f>VLOOKUP(D58,非表示_活動量と単位!$D$8:$E$75,2,FALSE)</f>
        <v>#N/A</v>
      </c>
      <c r="B58" s="570"/>
      <c r="C58" s="687"/>
      <c r="D58" s="689"/>
      <c r="E58" s="423"/>
      <c r="F58" s="260" t="str">
        <f t="shared" si="11"/>
        <v/>
      </c>
      <c r="G58" s="358"/>
      <c r="H58" s="260" t="str">
        <f t="shared" si="12"/>
        <v/>
      </c>
      <c r="I58" s="604"/>
      <c r="J58" s="260" t="str">
        <f t="shared" si="13"/>
        <v/>
      </c>
      <c r="K58" s="353" t="str">
        <f t="shared" si="17"/>
        <v/>
      </c>
      <c r="L58" s="313"/>
      <c r="M58" s="262" t="str">
        <f t="shared" si="14"/>
        <v/>
      </c>
      <c r="N58" s="114" t="str">
        <f t="shared" si="15"/>
        <v/>
      </c>
      <c r="O58" s="296" t="str">
        <f t="shared" si="16"/>
        <v/>
      </c>
      <c r="BS58" s="250"/>
      <c r="BT58" s="247"/>
    </row>
    <row r="59" spans="1:72" ht="24" customHeight="1" x14ac:dyDescent="0.4">
      <c r="A59" s="552" t="e">
        <f>VLOOKUP(D59,非表示_活動量と単位!$D$8:$E$75,2,FALSE)</f>
        <v>#N/A</v>
      </c>
      <c r="B59" s="570"/>
      <c r="C59" s="687"/>
      <c r="D59" s="689"/>
      <c r="E59" s="423"/>
      <c r="F59" s="260" t="str">
        <f t="shared" si="11"/>
        <v/>
      </c>
      <c r="G59" s="358"/>
      <c r="H59" s="260" t="str">
        <f t="shared" si="12"/>
        <v/>
      </c>
      <c r="I59" s="604"/>
      <c r="J59" s="260" t="str">
        <f t="shared" si="13"/>
        <v/>
      </c>
      <c r="K59" s="353" t="str">
        <f t="shared" si="17"/>
        <v/>
      </c>
      <c r="L59" s="313"/>
      <c r="M59" s="262" t="str">
        <f t="shared" si="14"/>
        <v/>
      </c>
      <c r="N59" s="114" t="str">
        <f t="shared" si="15"/>
        <v/>
      </c>
      <c r="O59" s="296" t="str">
        <f t="shared" si="16"/>
        <v/>
      </c>
      <c r="BS59" s="250"/>
      <c r="BT59" s="247"/>
    </row>
    <row r="60" spans="1:72" ht="24" customHeight="1" x14ac:dyDescent="0.4">
      <c r="A60" s="552" t="e">
        <f>VLOOKUP(D60,非表示_活動量と単位!$D$8:$E$75,2,FALSE)</f>
        <v>#N/A</v>
      </c>
      <c r="B60" s="570"/>
      <c r="C60" s="687"/>
      <c r="D60" s="689"/>
      <c r="E60" s="423"/>
      <c r="F60" s="260" t="str">
        <f t="shared" si="11"/>
        <v/>
      </c>
      <c r="G60" s="358"/>
      <c r="H60" s="260" t="str">
        <f t="shared" si="12"/>
        <v/>
      </c>
      <c r="I60" s="604"/>
      <c r="J60" s="260" t="str">
        <f t="shared" si="13"/>
        <v/>
      </c>
      <c r="K60" s="353" t="str">
        <f t="shared" si="17"/>
        <v/>
      </c>
      <c r="L60" s="313"/>
      <c r="M60" s="262" t="str">
        <f t="shared" si="14"/>
        <v/>
      </c>
      <c r="N60" s="114" t="str">
        <f t="shared" si="15"/>
        <v/>
      </c>
      <c r="O60" s="296" t="str">
        <f t="shared" si="16"/>
        <v/>
      </c>
      <c r="BS60" s="250"/>
      <c r="BT60" s="247"/>
    </row>
    <row r="61" spans="1:72" ht="24" customHeight="1" x14ac:dyDescent="0.4">
      <c r="A61" s="552" t="e">
        <f>VLOOKUP(D61,非表示_活動量と単位!$D$8:$E$75,2,FALSE)</f>
        <v>#N/A</v>
      </c>
      <c r="B61" s="570"/>
      <c r="C61" s="687"/>
      <c r="D61" s="689"/>
      <c r="E61" s="423"/>
      <c r="F61" s="260" t="str">
        <f t="shared" si="11"/>
        <v/>
      </c>
      <c r="G61" s="358"/>
      <c r="H61" s="260" t="str">
        <f t="shared" si="12"/>
        <v/>
      </c>
      <c r="I61" s="604"/>
      <c r="J61" s="260" t="str">
        <f t="shared" si="13"/>
        <v/>
      </c>
      <c r="K61" s="353" t="str">
        <f t="shared" si="17"/>
        <v/>
      </c>
      <c r="L61" s="313"/>
      <c r="M61" s="262" t="str">
        <f t="shared" si="14"/>
        <v/>
      </c>
      <c r="N61" s="114" t="str">
        <f t="shared" si="15"/>
        <v/>
      </c>
      <c r="O61" s="296" t="str">
        <f t="shared" si="16"/>
        <v/>
      </c>
      <c r="BS61" s="250"/>
      <c r="BT61" s="247"/>
    </row>
    <row r="62" spans="1:72" ht="24" customHeight="1" x14ac:dyDescent="0.4">
      <c r="A62" s="552" t="e">
        <f>VLOOKUP(D62,非表示_活動量と単位!$D$8:$E$75,2,FALSE)</f>
        <v>#N/A</v>
      </c>
      <c r="B62" s="570"/>
      <c r="C62" s="687"/>
      <c r="D62" s="689"/>
      <c r="E62" s="423"/>
      <c r="F62" s="260" t="str">
        <f t="shared" si="11"/>
        <v/>
      </c>
      <c r="G62" s="358"/>
      <c r="H62" s="260" t="str">
        <f t="shared" si="12"/>
        <v/>
      </c>
      <c r="I62" s="604"/>
      <c r="J62" s="260" t="str">
        <f t="shared" si="13"/>
        <v/>
      </c>
      <c r="K62" s="353" t="str">
        <f t="shared" si="17"/>
        <v/>
      </c>
      <c r="L62" s="313"/>
      <c r="M62" s="262" t="str">
        <f t="shared" si="14"/>
        <v/>
      </c>
      <c r="N62" s="114" t="str">
        <f t="shared" si="15"/>
        <v/>
      </c>
      <c r="O62" s="296" t="str">
        <f t="shared" si="16"/>
        <v/>
      </c>
      <c r="BS62" s="250"/>
      <c r="BT62" s="247"/>
    </row>
    <row r="63" spans="1:72" ht="24" customHeight="1" x14ac:dyDescent="0.4">
      <c r="A63" s="552" t="e">
        <f>VLOOKUP(D63,非表示_活動量と単位!$D$8:$E$75,2,FALSE)</f>
        <v>#N/A</v>
      </c>
      <c r="B63" s="570"/>
      <c r="C63" s="687"/>
      <c r="D63" s="689"/>
      <c r="E63" s="423"/>
      <c r="F63" s="260" t="str">
        <f t="shared" si="11"/>
        <v/>
      </c>
      <c r="G63" s="358"/>
      <c r="H63" s="260" t="str">
        <f t="shared" si="12"/>
        <v/>
      </c>
      <c r="I63" s="604"/>
      <c r="J63" s="260" t="str">
        <f t="shared" si="13"/>
        <v/>
      </c>
      <c r="K63" s="353" t="str">
        <f t="shared" si="17"/>
        <v/>
      </c>
      <c r="L63" s="313"/>
      <c r="M63" s="262" t="str">
        <f t="shared" si="14"/>
        <v/>
      </c>
      <c r="N63" s="114" t="str">
        <f t="shared" si="15"/>
        <v/>
      </c>
      <c r="O63" s="296" t="str">
        <f t="shared" si="16"/>
        <v/>
      </c>
      <c r="BS63" s="250"/>
      <c r="BT63" s="247"/>
    </row>
    <row r="64" spans="1:72" ht="24" customHeight="1" x14ac:dyDescent="0.4">
      <c r="A64" s="552" t="e">
        <f>VLOOKUP(D64,非表示_活動量と単位!$D$8:$E$75,2,FALSE)</f>
        <v>#N/A</v>
      </c>
      <c r="B64" s="570"/>
      <c r="C64" s="687"/>
      <c r="D64" s="689"/>
      <c r="E64" s="423"/>
      <c r="F64" s="260" t="str">
        <f t="shared" si="11"/>
        <v/>
      </c>
      <c r="G64" s="358"/>
      <c r="H64" s="260" t="str">
        <f t="shared" si="12"/>
        <v/>
      </c>
      <c r="I64" s="604"/>
      <c r="J64" s="260" t="str">
        <f t="shared" si="13"/>
        <v/>
      </c>
      <c r="K64" s="353" t="str">
        <f t="shared" si="17"/>
        <v/>
      </c>
      <c r="L64" s="313"/>
      <c r="M64" s="262" t="str">
        <f t="shared" si="14"/>
        <v/>
      </c>
      <c r="N64" s="114" t="str">
        <f t="shared" si="15"/>
        <v/>
      </c>
      <c r="O64" s="296" t="str">
        <f t="shared" si="16"/>
        <v/>
      </c>
      <c r="BS64" s="250"/>
      <c r="BT64" s="247"/>
    </row>
    <row r="65" spans="1:72" ht="24" customHeight="1" x14ac:dyDescent="0.4">
      <c r="A65" s="552" t="e">
        <f>VLOOKUP(D65,非表示_活動量と単位!$D$8:$E$75,2,FALSE)</f>
        <v>#N/A</v>
      </c>
      <c r="B65" s="570"/>
      <c r="C65" s="687"/>
      <c r="D65" s="689"/>
      <c r="E65" s="423"/>
      <c r="F65" s="260" t="str">
        <f t="shared" si="11"/>
        <v/>
      </c>
      <c r="G65" s="358"/>
      <c r="H65" s="260" t="str">
        <f t="shared" si="12"/>
        <v/>
      </c>
      <c r="I65" s="604"/>
      <c r="J65" s="260" t="str">
        <f t="shared" si="13"/>
        <v/>
      </c>
      <c r="K65" s="353" t="str">
        <f t="shared" si="17"/>
        <v/>
      </c>
      <c r="L65" s="313"/>
      <c r="M65" s="262" t="str">
        <f t="shared" si="14"/>
        <v/>
      </c>
      <c r="N65" s="114" t="str">
        <f t="shared" si="15"/>
        <v/>
      </c>
      <c r="O65" s="296" t="str">
        <f t="shared" si="16"/>
        <v/>
      </c>
      <c r="BS65" s="250"/>
      <c r="BT65" s="247"/>
    </row>
    <row r="66" spans="1:72" ht="24" customHeight="1" x14ac:dyDescent="0.4">
      <c r="A66" s="552" t="e">
        <f>VLOOKUP(D66,非表示_活動量と単位!$D$8:$E$75,2,FALSE)</f>
        <v>#N/A</v>
      </c>
      <c r="B66" s="570"/>
      <c r="C66" s="687"/>
      <c r="D66" s="689"/>
      <c r="E66" s="423"/>
      <c r="F66" s="260" t="str">
        <f t="shared" si="11"/>
        <v/>
      </c>
      <c r="G66" s="358"/>
      <c r="H66" s="260" t="str">
        <f t="shared" si="12"/>
        <v/>
      </c>
      <c r="I66" s="604"/>
      <c r="J66" s="260" t="str">
        <f t="shared" si="13"/>
        <v/>
      </c>
      <c r="K66" s="353" t="str">
        <f t="shared" si="17"/>
        <v/>
      </c>
      <c r="L66" s="313"/>
      <c r="M66" s="262" t="str">
        <f t="shared" si="14"/>
        <v/>
      </c>
      <c r="N66" s="114" t="str">
        <f t="shared" si="15"/>
        <v/>
      </c>
      <c r="O66" s="296" t="str">
        <f t="shared" si="16"/>
        <v/>
      </c>
      <c r="BS66" s="250"/>
      <c r="BT66" s="247"/>
    </row>
    <row r="67" spans="1:72" ht="24" customHeight="1" x14ac:dyDescent="0.4">
      <c r="A67" s="552" t="e">
        <f>VLOOKUP(D67,非表示_活動量と単位!$D$8:$E$75,2,FALSE)</f>
        <v>#N/A</v>
      </c>
      <c r="B67" s="570"/>
      <c r="C67" s="687"/>
      <c r="D67" s="689"/>
      <c r="E67" s="423"/>
      <c r="F67" s="260" t="str">
        <f t="shared" si="11"/>
        <v/>
      </c>
      <c r="G67" s="358"/>
      <c r="H67" s="260" t="str">
        <f t="shared" si="12"/>
        <v/>
      </c>
      <c r="I67" s="604"/>
      <c r="J67" s="260" t="str">
        <f t="shared" si="13"/>
        <v/>
      </c>
      <c r="K67" s="353" t="str">
        <f t="shared" si="17"/>
        <v/>
      </c>
      <c r="L67" s="313"/>
      <c r="M67" s="262" t="str">
        <f t="shared" si="14"/>
        <v/>
      </c>
      <c r="N67" s="114" t="str">
        <f t="shared" si="15"/>
        <v/>
      </c>
      <c r="O67" s="296" t="str">
        <f t="shared" si="16"/>
        <v/>
      </c>
      <c r="BS67" s="250"/>
      <c r="BT67" s="247"/>
    </row>
    <row r="68" spans="1:72" ht="24" customHeight="1" x14ac:dyDescent="0.4">
      <c r="A68" s="552" t="e">
        <f>VLOOKUP(D68,非表示_活動量と単位!$D$8:$E$75,2,FALSE)</f>
        <v>#N/A</v>
      </c>
      <c r="B68" s="570"/>
      <c r="C68" s="687"/>
      <c r="D68" s="689"/>
      <c r="E68" s="423"/>
      <c r="F68" s="260" t="str">
        <f t="shared" si="11"/>
        <v/>
      </c>
      <c r="G68" s="358"/>
      <c r="H68" s="260" t="str">
        <f t="shared" si="12"/>
        <v/>
      </c>
      <c r="I68" s="604"/>
      <c r="J68" s="260" t="str">
        <f t="shared" si="13"/>
        <v/>
      </c>
      <c r="K68" s="353" t="str">
        <f t="shared" si="17"/>
        <v/>
      </c>
      <c r="L68" s="313"/>
      <c r="M68" s="262" t="str">
        <f t="shared" si="14"/>
        <v/>
      </c>
      <c r="N68" s="114" t="str">
        <f t="shared" si="15"/>
        <v/>
      </c>
      <c r="O68" s="296" t="str">
        <f t="shared" si="16"/>
        <v/>
      </c>
      <c r="BS68" s="250"/>
      <c r="BT68" s="247"/>
    </row>
    <row r="69" spans="1:72" ht="24" customHeight="1" x14ac:dyDescent="0.4">
      <c r="A69" s="552" t="e">
        <f>VLOOKUP(D69,非表示_活動量と単位!$D$8:$E$75,2,FALSE)</f>
        <v>#N/A</v>
      </c>
      <c r="B69" s="570"/>
      <c r="C69" s="687"/>
      <c r="D69" s="689"/>
      <c r="E69" s="423"/>
      <c r="F69" s="260" t="str">
        <f t="shared" si="11"/>
        <v/>
      </c>
      <c r="G69" s="358"/>
      <c r="H69" s="260" t="str">
        <f t="shared" si="12"/>
        <v/>
      </c>
      <c r="I69" s="604"/>
      <c r="J69" s="260" t="str">
        <f t="shared" si="13"/>
        <v/>
      </c>
      <c r="K69" s="353" t="str">
        <f t="shared" si="17"/>
        <v/>
      </c>
      <c r="L69" s="313"/>
      <c r="M69" s="262" t="str">
        <f t="shared" si="14"/>
        <v/>
      </c>
      <c r="N69" s="114" t="str">
        <f t="shared" si="15"/>
        <v/>
      </c>
      <c r="O69" s="296" t="str">
        <f t="shared" si="16"/>
        <v/>
      </c>
      <c r="BS69" s="250"/>
      <c r="BT69" s="247"/>
    </row>
    <row r="70" spans="1:72" ht="24" customHeight="1" x14ac:dyDescent="0.4">
      <c r="A70" s="552" t="e">
        <f>VLOOKUP(D70,非表示_活動量と単位!$D$8:$E$75,2,FALSE)</f>
        <v>#N/A</v>
      </c>
      <c r="B70" s="570"/>
      <c r="C70" s="687"/>
      <c r="D70" s="689"/>
      <c r="E70" s="423"/>
      <c r="F70" s="260" t="str">
        <f t="shared" si="11"/>
        <v/>
      </c>
      <c r="G70" s="358"/>
      <c r="H70" s="260" t="str">
        <f t="shared" si="12"/>
        <v/>
      </c>
      <c r="I70" s="604"/>
      <c r="J70" s="260" t="str">
        <f t="shared" si="13"/>
        <v/>
      </c>
      <c r="K70" s="353" t="str">
        <f t="shared" si="17"/>
        <v/>
      </c>
      <c r="L70" s="313"/>
      <c r="M70" s="262" t="str">
        <f t="shared" si="14"/>
        <v/>
      </c>
      <c r="N70" s="114" t="str">
        <f t="shared" si="15"/>
        <v/>
      </c>
      <c r="O70" s="296" t="str">
        <f t="shared" si="16"/>
        <v/>
      </c>
      <c r="BS70" s="250"/>
      <c r="BT70" s="247"/>
    </row>
    <row r="71" spans="1:72" ht="24" customHeight="1" x14ac:dyDescent="0.4">
      <c r="A71" s="552" t="e">
        <f>VLOOKUP(D71,非表示_活動量と単位!$D$8:$E$75,2,FALSE)</f>
        <v>#N/A</v>
      </c>
      <c r="B71" s="570"/>
      <c r="C71" s="687"/>
      <c r="D71" s="689"/>
      <c r="E71" s="423"/>
      <c r="F71" s="260" t="str">
        <f t="shared" si="11"/>
        <v/>
      </c>
      <c r="G71" s="358"/>
      <c r="H71" s="260" t="str">
        <f t="shared" si="12"/>
        <v/>
      </c>
      <c r="I71" s="604"/>
      <c r="J71" s="260" t="str">
        <f t="shared" si="13"/>
        <v/>
      </c>
      <c r="K71" s="353" t="str">
        <f t="shared" si="17"/>
        <v/>
      </c>
      <c r="L71" s="313"/>
      <c r="M71" s="262" t="str">
        <f t="shared" si="14"/>
        <v/>
      </c>
      <c r="N71" s="114" t="str">
        <f t="shared" si="15"/>
        <v/>
      </c>
      <c r="O71" s="296" t="str">
        <f t="shared" si="16"/>
        <v/>
      </c>
      <c r="BS71" s="250"/>
      <c r="BT71" s="247"/>
    </row>
    <row r="72" spans="1:72" ht="24" customHeight="1" x14ac:dyDescent="0.4">
      <c r="A72" s="552" t="e">
        <f>VLOOKUP(D72,非表示_活動量と単位!$D$8:$E$75,2,FALSE)</f>
        <v>#N/A</v>
      </c>
      <c r="B72" s="570"/>
      <c r="C72" s="687"/>
      <c r="D72" s="689"/>
      <c r="E72" s="423"/>
      <c r="F72" s="260" t="str">
        <f t="shared" si="11"/>
        <v/>
      </c>
      <c r="G72" s="358"/>
      <c r="H72" s="260" t="str">
        <f t="shared" si="12"/>
        <v/>
      </c>
      <c r="I72" s="604"/>
      <c r="J72" s="260" t="str">
        <f t="shared" si="13"/>
        <v/>
      </c>
      <c r="K72" s="353" t="str">
        <f t="shared" si="17"/>
        <v/>
      </c>
      <c r="L72" s="313"/>
      <c r="M72" s="262" t="str">
        <f t="shared" si="14"/>
        <v/>
      </c>
      <c r="N72" s="114" t="str">
        <f t="shared" si="15"/>
        <v/>
      </c>
      <c r="O72" s="296" t="str">
        <f t="shared" si="16"/>
        <v/>
      </c>
      <c r="BS72" s="250"/>
      <c r="BT72" s="247"/>
    </row>
    <row r="73" spans="1:72" ht="24" customHeight="1" x14ac:dyDescent="0.4">
      <c r="A73" s="552" t="e">
        <f>VLOOKUP(D73,非表示_活動量と単位!$D$8:$E$75,2,FALSE)</f>
        <v>#N/A</v>
      </c>
      <c r="B73" s="570"/>
      <c r="C73" s="687"/>
      <c r="D73" s="689"/>
      <c r="E73" s="423"/>
      <c r="F73" s="260" t="str">
        <f t="shared" si="11"/>
        <v/>
      </c>
      <c r="G73" s="358"/>
      <c r="H73" s="260" t="str">
        <f t="shared" si="12"/>
        <v/>
      </c>
      <c r="I73" s="604"/>
      <c r="J73" s="260" t="str">
        <f t="shared" si="13"/>
        <v/>
      </c>
      <c r="K73" s="353" t="str">
        <f t="shared" si="17"/>
        <v/>
      </c>
      <c r="L73" s="313"/>
      <c r="M73" s="262" t="str">
        <f t="shared" si="14"/>
        <v/>
      </c>
      <c r="N73" s="114" t="str">
        <f t="shared" si="15"/>
        <v/>
      </c>
      <c r="O73" s="296" t="str">
        <f t="shared" si="16"/>
        <v/>
      </c>
      <c r="BS73" s="250"/>
      <c r="BT73" s="247"/>
    </row>
    <row r="74" spans="1:72" ht="24" customHeight="1" x14ac:dyDescent="0.4">
      <c r="A74" s="552" t="e">
        <f>VLOOKUP(D74,非表示_活動量と単位!$D$8:$E$75,2,FALSE)</f>
        <v>#N/A</v>
      </c>
      <c r="B74" s="570"/>
      <c r="C74" s="687"/>
      <c r="D74" s="689"/>
      <c r="E74" s="423"/>
      <c r="F74" s="260" t="str">
        <f t="shared" si="11"/>
        <v/>
      </c>
      <c r="G74" s="358"/>
      <c r="H74" s="260" t="str">
        <f t="shared" si="12"/>
        <v/>
      </c>
      <c r="I74" s="604"/>
      <c r="J74" s="260" t="str">
        <f t="shared" si="13"/>
        <v/>
      </c>
      <c r="K74" s="353" t="str">
        <f t="shared" si="17"/>
        <v/>
      </c>
      <c r="L74" s="313"/>
      <c r="M74" s="262" t="str">
        <f t="shared" si="14"/>
        <v/>
      </c>
      <c r="N74" s="114" t="str">
        <f t="shared" si="15"/>
        <v/>
      </c>
      <c r="O74" s="296" t="str">
        <f t="shared" si="16"/>
        <v/>
      </c>
      <c r="BS74" s="250"/>
      <c r="BT74" s="247"/>
    </row>
    <row r="75" spans="1:72" ht="24" customHeight="1" x14ac:dyDescent="0.4">
      <c r="A75" s="552" t="e">
        <f>VLOOKUP(D75,非表示_活動量と単位!$D$8:$E$75,2,FALSE)</f>
        <v>#N/A</v>
      </c>
      <c r="B75" s="570"/>
      <c r="C75" s="687"/>
      <c r="D75" s="689"/>
      <c r="E75" s="423"/>
      <c r="F75" s="260" t="str">
        <f t="shared" si="11"/>
        <v/>
      </c>
      <c r="G75" s="358"/>
      <c r="H75" s="260" t="str">
        <f t="shared" si="12"/>
        <v/>
      </c>
      <c r="I75" s="604"/>
      <c r="J75" s="260" t="str">
        <f t="shared" si="13"/>
        <v/>
      </c>
      <c r="K75" s="353" t="str">
        <f t="shared" si="17"/>
        <v/>
      </c>
      <c r="L75" s="313"/>
      <c r="M75" s="262" t="str">
        <f t="shared" si="14"/>
        <v/>
      </c>
      <c r="N75" s="114" t="str">
        <f t="shared" si="15"/>
        <v/>
      </c>
      <c r="O75" s="296" t="str">
        <f t="shared" si="16"/>
        <v/>
      </c>
    </row>
    <row r="76" spans="1:72" ht="24" customHeight="1" x14ac:dyDescent="0.4">
      <c r="A76" s="552" t="e">
        <f>VLOOKUP(D76,非表示_活動量と単位!$D$8:$E$75,2,FALSE)</f>
        <v>#N/A</v>
      </c>
      <c r="B76" s="570"/>
      <c r="C76" s="687"/>
      <c r="D76" s="689"/>
      <c r="E76" s="423"/>
      <c r="F76" s="260" t="str">
        <f t="shared" si="11"/>
        <v/>
      </c>
      <c r="G76" s="358"/>
      <c r="H76" s="260" t="str">
        <f t="shared" si="12"/>
        <v/>
      </c>
      <c r="I76" s="604"/>
      <c r="J76" s="260" t="str">
        <f t="shared" si="13"/>
        <v/>
      </c>
      <c r="K76" s="353" t="str">
        <f t="shared" si="17"/>
        <v/>
      </c>
      <c r="L76" s="313"/>
      <c r="M76" s="262" t="str">
        <f t="shared" si="14"/>
        <v/>
      </c>
      <c r="N76" s="114" t="str">
        <f t="shared" si="15"/>
        <v/>
      </c>
      <c r="O76" s="296" t="str">
        <f t="shared" si="16"/>
        <v/>
      </c>
    </row>
    <row r="77" spans="1:72" ht="24" customHeight="1" x14ac:dyDescent="0.4">
      <c r="A77" s="552" t="e">
        <f>VLOOKUP(D77,非表示_活動量と単位!$D$8:$E$75,2,FALSE)</f>
        <v>#N/A</v>
      </c>
      <c r="B77" s="570"/>
      <c r="C77" s="687"/>
      <c r="D77" s="689"/>
      <c r="E77" s="423"/>
      <c r="F77" s="260" t="str">
        <f t="shared" si="11"/>
        <v/>
      </c>
      <c r="G77" s="358"/>
      <c r="H77" s="260" t="str">
        <f t="shared" si="12"/>
        <v/>
      </c>
      <c r="I77" s="604"/>
      <c r="J77" s="260" t="str">
        <f t="shared" si="13"/>
        <v/>
      </c>
      <c r="K77" s="353" t="str">
        <f t="shared" si="17"/>
        <v/>
      </c>
      <c r="L77" s="313"/>
      <c r="M77" s="262" t="str">
        <f t="shared" si="14"/>
        <v/>
      </c>
      <c r="N77" s="114" t="str">
        <f t="shared" si="15"/>
        <v/>
      </c>
      <c r="O77" s="296" t="str">
        <f t="shared" si="16"/>
        <v/>
      </c>
    </row>
    <row r="78" spans="1:72" ht="24" customHeight="1" x14ac:dyDescent="0.4">
      <c r="A78" s="552" t="e">
        <f>VLOOKUP(D78,非表示_活動量と単位!$D$8:$E$75,2,FALSE)</f>
        <v>#N/A</v>
      </c>
      <c r="B78" s="570"/>
      <c r="C78" s="687"/>
      <c r="D78" s="689"/>
      <c r="E78" s="423"/>
      <c r="F78" s="260" t="str">
        <f t="shared" si="11"/>
        <v/>
      </c>
      <c r="G78" s="358"/>
      <c r="H78" s="260" t="str">
        <f t="shared" si="12"/>
        <v/>
      </c>
      <c r="I78" s="604"/>
      <c r="J78" s="260" t="str">
        <f t="shared" si="13"/>
        <v/>
      </c>
      <c r="K78" s="353" t="str">
        <f t="shared" si="17"/>
        <v/>
      </c>
      <c r="L78" s="313"/>
      <c r="M78" s="262" t="str">
        <f t="shared" si="14"/>
        <v/>
      </c>
      <c r="N78" s="114" t="str">
        <f t="shared" si="15"/>
        <v/>
      </c>
      <c r="O78" s="296" t="str">
        <f t="shared" si="16"/>
        <v/>
      </c>
    </row>
    <row r="79" spans="1:72" ht="24" customHeight="1" x14ac:dyDescent="0.4">
      <c r="A79" s="552" t="e">
        <f>VLOOKUP(D79,非表示_活動量と単位!$D$8:$E$75,2,FALSE)</f>
        <v>#N/A</v>
      </c>
      <c r="B79" s="570"/>
      <c r="C79" s="687"/>
      <c r="D79" s="689"/>
      <c r="E79" s="423"/>
      <c r="F79" s="260" t="str">
        <f t="shared" si="11"/>
        <v/>
      </c>
      <c r="G79" s="358"/>
      <c r="H79" s="260" t="str">
        <f t="shared" si="12"/>
        <v/>
      </c>
      <c r="I79" s="604"/>
      <c r="J79" s="260" t="str">
        <f t="shared" si="13"/>
        <v/>
      </c>
      <c r="K79" s="353" t="str">
        <f t="shared" ref="K79:K101" si="18">IF($D79="","",IF($A79=0,E79*G79*I79,E79*I79))</f>
        <v/>
      </c>
      <c r="L79" s="313"/>
      <c r="M79" s="262" t="str">
        <f t="shared" si="14"/>
        <v/>
      </c>
      <c r="N79" s="114" t="str">
        <f t="shared" si="15"/>
        <v/>
      </c>
      <c r="O79" s="296" t="str">
        <f t="shared" ref="O79:O101" si="19">IF($D79="","",IF(N79="---","---",IF(OR($D79="系統電力",$D79="産業用蒸気",$D79="温水",$D79="冷水",$D79="蒸気（産業用以外）"),E79*VLOOKUP($D79,GJ換算係数,2,FALSE),E79*G79)))</f>
        <v/>
      </c>
    </row>
    <row r="80" spans="1:72" ht="24" customHeight="1" x14ac:dyDescent="0.4">
      <c r="A80" s="552" t="e">
        <f>VLOOKUP(D80,非表示_活動量と単位!$D$8:$E$75,2,FALSE)</f>
        <v>#N/A</v>
      </c>
      <c r="B80" s="570"/>
      <c r="C80" s="687"/>
      <c r="D80" s="689"/>
      <c r="E80" s="423"/>
      <c r="F80" s="260" t="str">
        <f t="shared" si="11"/>
        <v/>
      </c>
      <c r="G80" s="358"/>
      <c r="H80" s="260" t="str">
        <f t="shared" si="12"/>
        <v/>
      </c>
      <c r="I80" s="604"/>
      <c r="J80" s="260" t="str">
        <f t="shared" si="13"/>
        <v/>
      </c>
      <c r="K80" s="353" t="str">
        <f t="shared" si="18"/>
        <v/>
      </c>
      <c r="L80" s="313"/>
      <c r="M80" s="262" t="str">
        <f t="shared" si="14"/>
        <v/>
      </c>
      <c r="N80" s="114" t="str">
        <f t="shared" si="15"/>
        <v/>
      </c>
      <c r="O80" s="296" t="str">
        <f t="shared" si="19"/>
        <v/>
      </c>
    </row>
    <row r="81" spans="1:15" ht="24" customHeight="1" x14ac:dyDescent="0.4">
      <c r="A81" s="552" t="e">
        <f>VLOOKUP(D81,非表示_活動量と単位!$D$8:$E$75,2,FALSE)</f>
        <v>#N/A</v>
      </c>
      <c r="B81" s="570"/>
      <c r="C81" s="687"/>
      <c r="D81" s="689"/>
      <c r="E81" s="423"/>
      <c r="F81" s="260" t="str">
        <f t="shared" si="11"/>
        <v/>
      </c>
      <c r="G81" s="358"/>
      <c r="H81" s="260" t="str">
        <f t="shared" si="12"/>
        <v/>
      </c>
      <c r="I81" s="604"/>
      <c r="J81" s="260" t="str">
        <f t="shared" si="13"/>
        <v/>
      </c>
      <c r="K81" s="353" t="str">
        <f t="shared" si="18"/>
        <v/>
      </c>
      <c r="L81" s="313"/>
      <c r="M81" s="262" t="str">
        <f t="shared" si="14"/>
        <v/>
      </c>
      <c r="N81" s="114" t="str">
        <f t="shared" si="15"/>
        <v/>
      </c>
      <c r="O81" s="296" t="str">
        <f t="shared" si="19"/>
        <v/>
      </c>
    </row>
    <row r="82" spans="1:15" ht="24" customHeight="1" x14ac:dyDescent="0.4">
      <c r="A82" s="552" t="e">
        <f>VLOOKUP(D82,非表示_活動量と単位!$D$8:$E$75,2,FALSE)</f>
        <v>#N/A</v>
      </c>
      <c r="B82" s="570"/>
      <c r="C82" s="687"/>
      <c r="D82" s="689"/>
      <c r="E82" s="423"/>
      <c r="F82" s="260" t="str">
        <f t="shared" si="11"/>
        <v/>
      </c>
      <c r="G82" s="358"/>
      <c r="H82" s="260" t="str">
        <f t="shared" si="12"/>
        <v/>
      </c>
      <c r="I82" s="604"/>
      <c r="J82" s="260" t="str">
        <f t="shared" si="13"/>
        <v/>
      </c>
      <c r="K82" s="353" t="str">
        <f t="shared" si="18"/>
        <v/>
      </c>
      <c r="L82" s="313"/>
      <c r="M82" s="262" t="str">
        <f t="shared" si="14"/>
        <v/>
      </c>
      <c r="N82" s="114" t="str">
        <f t="shared" si="15"/>
        <v/>
      </c>
      <c r="O82" s="296" t="str">
        <f t="shared" si="19"/>
        <v/>
      </c>
    </row>
    <row r="83" spans="1:15" ht="24" customHeight="1" x14ac:dyDescent="0.4">
      <c r="A83" s="552" t="e">
        <f>VLOOKUP(D83,非表示_活動量と単位!$D$8:$E$75,2,FALSE)</f>
        <v>#N/A</v>
      </c>
      <c r="B83" s="570"/>
      <c r="C83" s="687"/>
      <c r="D83" s="689"/>
      <c r="E83" s="423"/>
      <c r="F83" s="260" t="str">
        <f t="shared" si="11"/>
        <v/>
      </c>
      <c r="G83" s="358"/>
      <c r="H83" s="260" t="str">
        <f t="shared" si="12"/>
        <v/>
      </c>
      <c r="I83" s="604"/>
      <c r="J83" s="260" t="str">
        <f t="shared" si="13"/>
        <v/>
      </c>
      <c r="K83" s="353" t="str">
        <f t="shared" si="18"/>
        <v/>
      </c>
      <c r="L83" s="313"/>
      <c r="M83" s="262" t="str">
        <f t="shared" si="14"/>
        <v/>
      </c>
      <c r="N83" s="114" t="str">
        <f t="shared" si="15"/>
        <v/>
      </c>
      <c r="O83" s="296" t="str">
        <f t="shared" si="19"/>
        <v/>
      </c>
    </row>
    <row r="84" spans="1:15" ht="24" customHeight="1" x14ac:dyDescent="0.4">
      <c r="A84" s="552" t="e">
        <f>VLOOKUP(D84,非表示_活動量と単位!$D$8:$E$75,2,FALSE)</f>
        <v>#N/A</v>
      </c>
      <c r="B84" s="570"/>
      <c r="C84" s="687"/>
      <c r="D84" s="689"/>
      <c r="E84" s="423"/>
      <c r="F84" s="260" t="str">
        <f t="shared" si="11"/>
        <v/>
      </c>
      <c r="G84" s="358"/>
      <c r="H84" s="260" t="str">
        <f t="shared" si="12"/>
        <v/>
      </c>
      <c r="I84" s="604"/>
      <c r="J84" s="260" t="str">
        <f t="shared" si="13"/>
        <v/>
      </c>
      <c r="K84" s="353" t="str">
        <f t="shared" si="18"/>
        <v/>
      </c>
      <c r="L84" s="313"/>
      <c r="M84" s="262" t="str">
        <f t="shared" si="14"/>
        <v/>
      </c>
      <c r="N84" s="114" t="str">
        <f t="shared" si="15"/>
        <v/>
      </c>
      <c r="O84" s="296" t="str">
        <f t="shared" si="19"/>
        <v/>
      </c>
    </row>
    <row r="85" spans="1:15" ht="24" customHeight="1" x14ac:dyDescent="0.4">
      <c r="A85" s="552" t="e">
        <f>VLOOKUP(D85,非表示_活動量と単位!$D$8:$E$75,2,FALSE)</f>
        <v>#N/A</v>
      </c>
      <c r="B85" s="570"/>
      <c r="C85" s="687"/>
      <c r="D85" s="689"/>
      <c r="E85" s="423"/>
      <c r="F85" s="260" t="str">
        <f t="shared" si="11"/>
        <v/>
      </c>
      <c r="G85" s="358"/>
      <c r="H85" s="260" t="str">
        <f t="shared" si="12"/>
        <v/>
      </c>
      <c r="I85" s="604"/>
      <c r="J85" s="260" t="str">
        <f t="shared" si="13"/>
        <v/>
      </c>
      <c r="K85" s="353" t="str">
        <f t="shared" si="18"/>
        <v/>
      </c>
      <c r="L85" s="313"/>
      <c r="M85" s="262" t="str">
        <f t="shared" si="14"/>
        <v/>
      </c>
      <c r="N85" s="114" t="str">
        <f t="shared" si="15"/>
        <v/>
      </c>
      <c r="O85" s="296" t="str">
        <f t="shared" si="19"/>
        <v/>
      </c>
    </row>
    <row r="86" spans="1:15" ht="24" customHeight="1" x14ac:dyDescent="0.4">
      <c r="A86" s="552" t="e">
        <f>VLOOKUP(D86,非表示_活動量と単位!$D$8:$E$75,2,FALSE)</f>
        <v>#N/A</v>
      </c>
      <c r="B86" s="570"/>
      <c r="C86" s="687"/>
      <c r="D86" s="689"/>
      <c r="E86" s="423"/>
      <c r="F86" s="260" t="str">
        <f t="shared" si="11"/>
        <v/>
      </c>
      <c r="G86" s="358"/>
      <c r="H86" s="260" t="str">
        <f t="shared" si="12"/>
        <v/>
      </c>
      <c r="I86" s="604"/>
      <c r="J86" s="260" t="str">
        <f t="shared" si="13"/>
        <v/>
      </c>
      <c r="K86" s="353" t="str">
        <f t="shared" si="18"/>
        <v/>
      </c>
      <c r="L86" s="313"/>
      <c r="M86" s="262" t="str">
        <f t="shared" si="14"/>
        <v/>
      </c>
      <c r="N86" s="114" t="str">
        <f t="shared" si="15"/>
        <v/>
      </c>
      <c r="O86" s="296" t="str">
        <f t="shared" si="19"/>
        <v/>
      </c>
    </row>
    <row r="87" spans="1:15" ht="24" customHeight="1" x14ac:dyDescent="0.4">
      <c r="A87" s="552" t="e">
        <f>VLOOKUP(D87,非表示_活動量と単位!$D$8:$E$75,2,FALSE)</f>
        <v>#N/A</v>
      </c>
      <c r="B87" s="570"/>
      <c r="C87" s="687"/>
      <c r="D87" s="689"/>
      <c r="E87" s="423"/>
      <c r="F87" s="260" t="str">
        <f t="shared" si="11"/>
        <v/>
      </c>
      <c r="G87" s="358"/>
      <c r="H87" s="260" t="str">
        <f t="shared" si="12"/>
        <v/>
      </c>
      <c r="I87" s="604"/>
      <c r="J87" s="260" t="str">
        <f t="shared" si="13"/>
        <v/>
      </c>
      <c r="K87" s="353" t="str">
        <f t="shared" si="18"/>
        <v/>
      </c>
      <c r="L87" s="313"/>
      <c r="M87" s="262" t="str">
        <f t="shared" si="14"/>
        <v/>
      </c>
      <c r="N87" s="114" t="str">
        <f t="shared" si="15"/>
        <v/>
      </c>
      <c r="O87" s="296" t="str">
        <f t="shared" si="19"/>
        <v/>
      </c>
    </row>
    <row r="88" spans="1:15" ht="24" customHeight="1" x14ac:dyDescent="0.4">
      <c r="A88" s="552" t="e">
        <f>VLOOKUP(D88,非表示_活動量と単位!$D$8:$E$75,2,FALSE)</f>
        <v>#N/A</v>
      </c>
      <c r="B88" s="570"/>
      <c r="C88" s="687"/>
      <c r="D88" s="689"/>
      <c r="E88" s="423"/>
      <c r="F88" s="260" t="str">
        <f t="shared" si="11"/>
        <v/>
      </c>
      <c r="G88" s="358"/>
      <c r="H88" s="260" t="str">
        <f t="shared" si="12"/>
        <v/>
      </c>
      <c r="I88" s="604"/>
      <c r="J88" s="260" t="str">
        <f t="shared" si="13"/>
        <v/>
      </c>
      <c r="K88" s="353" t="str">
        <f t="shared" si="18"/>
        <v/>
      </c>
      <c r="L88" s="313"/>
      <c r="M88" s="262" t="str">
        <f t="shared" si="14"/>
        <v/>
      </c>
      <c r="N88" s="114" t="str">
        <f t="shared" si="15"/>
        <v/>
      </c>
      <c r="O88" s="296" t="str">
        <f t="shared" si="19"/>
        <v/>
      </c>
    </row>
    <row r="89" spans="1:15" ht="24" customHeight="1" x14ac:dyDescent="0.4">
      <c r="A89" s="552" t="e">
        <f>VLOOKUP(D89,非表示_活動量と単位!$D$8:$E$75,2,FALSE)</f>
        <v>#N/A</v>
      </c>
      <c r="B89" s="570"/>
      <c r="C89" s="687"/>
      <c r="D89" s="689"/>
      <c r="E89" s="423"/>
      <c r="F89" s="260" t="str">
        <f t="shared" si="11"/>
        <v/>
      </c>
      <c r="G89" s="358"/>
      <c r="H89" s="260" t="str">
        <f t="shared" si="12"/>
        <v/>
      </c>
      <c r="I89" s="604"/>
      <c r="J89" s="260" t="str">
        <f t="shared" si="13"/>
        <v/>
      </c>
      <c r="K89" s="353" t="str">
        <f t="shared" si="18"/>
        <v/>
      </c>
      <c r="L89" s="313"/>
      <c r="M89" s="262" t="str">
        <f t="shared" si="14"/>
        <v/>
      </c>
      <c r="N89" s="114" t="str">
        <f t="shared" si="15"/>
        <v/>
      </c>
      <c r="O89" s="296" t="str">
        <f t="shared" si="19"/>
        <v/>
      </c>
    </row>
    <row r="90" spans="1:15" ht="24" customHeight="1" x14ac:dyDescent="0.4">
      <c r="A90" s="552" t="e">
        <f>VLOOKUP(D90,非表示_活動量と単位!$D$8:$E$75,2,FALSE)</f>
        <v>#N/A</v>
      </c>
      <c r="B90" s="570"/>
      <c r="C90" s="687"/>
      <c r="D90" s="689"/>
      <c r="E90" s="423"/>
      <c r="F90" s="260" t="str">
        <f t="shared" si="11"/>
        <v/>
      </c>
      <c r="G90" s="358"/>
      <c r="H90" s="260" t="str">
        <f t="shared" si="12"/>
        <v/>
      </c>
      <c r="I90" s="604"/>
      <c r="J90" s="260" t="str">
        <f t="shared" si="13"/>
        <v/>
      </c>
      <c r="K90" s="353" t="str">
        <f t="shared" si="18"/>
        <v/>
      </c>
      <c r="L90" s="313"/>
      <c r="M90" s="262" t="str">
        <f t="shared" si="14"/>
        <v/>
      </c>
      <c r="N90" s="114" t="str">
        <f t="shared" si="15"/>
        <v/>
      </c>
      <c r="O90" s="296" t="str">
        <f t="shared" si="19"/>
        <v/>
      </c>
    </row>
    <row r="91" spans="1:15" ht="24" customHeight="1" x14ac:dyDescent="0.4">
      <c r="A91" s="552" t="e">
        <f>VLOOKUP(D91,非表示_活動量と単位!$D$8:$E$75,2,FALSE)</f>
        <v>#N/A</v>
      </c>
      <c r="B91" s="570"/>
      <c r="C91" s="687"/>
      <c r="D91" s="689"/>
      <c r="E91" s="423"/>
      <c r="F91" s="260" t="str">
        <f t="shared" si="11"/>
        <v/>
      </c>
      <c r="G91" s="358"/>
      <c r="H91" s="260" t="str">
        <f t="shared" si="12"/>
        <v/>
      </c>
      <c r="I91" s="604"/>
      <c r="J91" s="260" t="str">
        <f t="shared" si="13"/>
        <v/>
      </c>
      <c r="K91" s="353" t="str">
        <f t="shared" si="18"/>
        <v/>
      </c>
      <c r="L91" s="313"/>
      <c r="M91" s="262" t="str">
        <f t="shared" si="14"/>
        <v/>
      </c>
      <c r="N91" s="114" t="str">
        <f t="shared" si="15"/>
        <v/>
      </c>
      <c r="O91" s="296" t="str">
        <f t="shared" si="19"/>
        <v/>
      </c>
    </row>
    <row r="92" spans="1:15" ht="24" customHeight="1" x14ac:dyDescent="0.4">
      <c r="A92" s="552" t="e">
        <f>VLOOKUP(D92,非表示_活動量と単位!$D$8:$E$75,2,FALSE)</f>
        <v>#N/A</v>
      </c>
      <c r="B92" s="570"/>
      <c r="C92" s="687"/>
      <c r="D92" s="689"/>
      <c r="E92" s="423"/>
      <c r="F92" s="260" t="str">
        <f t="shared" si="11"/>
        <v/>
      </c>
      <c r="G92" s="358"/>
      <c r="H92" s="260" t="str">
        <f t="shared" si="12"/>
        <v/>
      </c>
      <c r="I92" s="604"/>
      <c r="J92" s="260" t="str">
        <f t="shared" si="13"/>
        <v/>
      </c>
      <c r="K92" s="353" t="str">
        <f t="shared" si="18"/>
        <v/>
      </c>
      <c r="L92" s="313"/>
      <c r="M92" s="262" t="str">
        <f t="shared" si="14"/>
        <v/>
      </c>
      <c r="N92" s="114" t="str">
        <f t="shared" si="15"/>
        <v/>
      </c>
      <c r="O92" s="296" t="str">
        <f t="shared" si="19"/>
        <v/>
      </c>
    </row>
    <row r="93" spans="1:15" ht="24" customHeight="1" x14ac:dyDescent="0.4">
      <c r="A93" s="552" t="e">
        <f>VLOOKUP(D93,非表示_活動量と単位!$D$8:$E$75,2,FALSE)</f>
        <v>#N/A</v>
      </c>
      <c r="B93" s="570"/>
      <c r="C93" s="687"/>
      <c r="D93" s="689"/>
      <c r="E93" s="423"/>
      <c r="F93" s="260" t="str">
        <f t="shared" si="11"/>
        <v/>
      </c>
      <c r="G93" s="358"/>
      <c r="H93" s="260" t="str">
        <f t="shared" si="12"/>
        <v/>
      </c>
      <c r="I93" s="604"/>
      <c r="J93" s="260" t="str">
        <f t="shared" si="13"/>
        <v/>
      </c>
      <c r="K93" s="353" t="str">
        <f t="shared" si="18"/>
        <v/>
      </c>
      <c r="L93" s="313"/>
      <c r="M93" s="262" t="str">
        <f t="shared" si="14"/>
        <v/>
      </c>
      <c r="N93" s="114" t="str">
        <f t="shared" si="15"/>
        <v/>
      </c>
      <c r="O93" s="296" t="str">
        <f t="shared" si="19"/>
        <v/>
      </c>
    </row>
    <row r="94" spans="1:15" ht="24" customHeight="1" x14ac:dyDescent="0.4">
      <c r="A94" s="552" t="e">
        <f>VLOOKUP(D94,非表示_活動量と単位!$D$8:$E$75,2,FALSE)</f>
        <v>#N/A</v>
      </c>
      <c r="B94" s="570"/>
      <c r="C94" s="687"/>
      <c r="D94" s="689"/>
      <c r="E94" s="423"/>
      <c r="F94" s="260" t="str">
        <f t="shared" si="11"/>
        <v/>
      </c>
      <c r="G94" s="358"/>
      <c r="H94" s="260" t="str">
        <f t="shared" si="12"/>
        <v/>
      </c>
      <c r="I94" s="604"/>
      <c r="J94" s="260" t="str">
        <f t="shared" si="13"/>
        <v/>
      </c>
      <c r="K94" s="353" t="str">
        <f t="shared" si="18"/>
        <v/>
      </c>
      <c r="L94" s="313"/>
      <c r="M94" s="262" t="str">
        <f t="shared" si="14"/>
        <v/>
      </c>
      <c r="N94" s="114" t="str">
        <f t="shared" si="15"/>
        <v/>
      </c>
      <c r="O94" s="296" t="str">
        <f t="shared" si="19"/>
        <v/>
      </c>
    </row>
    <row r="95" spans="1:15" ht="24" customHeight="1" x14ac:dyDescent="0.4">
      <c r="A95" s="552" t="e">
        <f>VLOOKUP(D95,非表示_活動量と単位!$D$8:$E$75,2,FALSE)</f>
        <v>#N/A</v>
      </c>
      <c r="B95" s="570"/>
      <c r="C95" s="687"/>
      <c r="D95" s="689"/>
      <c r="E95" s="423"/>
      <c r="F95" s="260" t="str">
        <f t="shared" si="11"/>
        <v/>
      </c>
      <c r="G95" s="358"/>
      <c r="H95" s="260" t="str">
        <f t="shared" si="12"/>
        <v/>
      </c>
      <c r="I95" s="604"/>
      <c r="J95" s="260" t="str">
        <f t="shared" si="13"/>
        <v/>
      </c>
      <c r="K95" s="353" t="str">
        <f t="shared" si="18"/>
        <v/>
      </c>
      <c r="L95" s="313"/>
      <c r="M95" s="262" t="str">
        <f t="shared" si="14"/>
        <v/>
      </c>
      <c r="N95" s="114" t="str">
        <f t="shared" si="15"/>
        <v/>
      </c>
      <c r="O95" s="296" t="str">
        <f t="shared" si="19"/>
        <v/>
      </c>
    </row>
    <row r="96" spans="1:15" ht="24" customHeight="1" x14ac:dyDescent="0.4">
      <c r="A96" s="552" t="e">
        <f>VLOOKUP(D96,非表示_活動量と単位!$D$8:$E$75,2,FALSE)</f>
        <v>#N/A</v>
      </c>
      <c r="B96" s="570"/>
      <c r="C96" s="687"/>
      <c r="D96" s="689"/>
      <c r="E96" s="423"/>
      <c r="F96" s="260" t="str">
        <f t="shared" si="11"/>
        <v/>
      </c>
      <c r="G96" s="358"/>
      <c r="H96" s="260" t="str">
        <f t="shared" si="12"/>
        <v/>
      </c>
      <c r="I96" s="604"/>
      <c r="J96" s="260" t="str">
        <f t="shared" si="13"/>
        <v/>
      </c>
      <c r="K96" s="353" t="str">
        <f t="shared" si="18"/>
        <v/>
      </c>
      <c r="L96" s="313"/>
      <c r="M96" s="262" t="str">
        <f t="shared" si="14"/>
        <v/>
      </c>
      <c r="N96" s="114" t="str">
        <f t="shared" si="15"/>
        <v/>
      </c>
      <c r="O96" s="296" t="str">
        <f t="shared" si="19"/>
        <v/>
      </c>
    </row>
    <row r="97" spans="1:104" ht="24" customHeight="1" thickBot="1" x14ac:dyDescent="0.45">
      <c r="A97" s="552" t="e">
        <f>VLOOKUP(D97,非表示_活動量と単位!$D$8:$E$75,2,FALSE)</f>
        <v>#N/A</v>
      </c>
      <c r="B97" s="570"/>
      <c r="C97" s="687"/>
      <c r="D97" s="689"/>
      <c r="E97" s="423"/>
      <c r="F97" s="260" t="str">
        <f t="shared" si="11"/>
        <v/>
      </c>
      <c r="G97" s="358"/>
      <c r="H97" s="260" t="str">
        <f t="shared" si="12"/>
        <v/>
      </c>
      <c r="I97" s="604"/>
      <c r="J97" s="260" t="str">
        <f t="shared" si="13"/>
        <v/>
      </c>
      <c r="K97" s="353" t="str">
        <f t="shared" si="18"/>
        <v/>
      </c>
      <c r="L97" s="313"/>
      <c r="M97" s="262" t="str">
        <f t="shared" si="14"/>
        <v/>
      </c>
      <c r="N97" s="114" t="str">
        <f t="shared" si="15"/>
        <v/>
      </c>
      <c r="O97" s="296" t="str">
        <f t="shared" si="19"/>
        <v/>
      </c>
      <c r="CZ97" s="245" t="s">
        <v>680</v>
      </c>
    </row>
    <row r="98" spans="1:104" ht="24" customHeight="1" x14ac:dyDescent="0.4">
      <c r="A98" s="552" t="e">
        <f>VLOOKUP(D98,非表示_活動量と単位!$D$8:$E$75,2,FALSE)</f>
        <v>#N/A</v>
      </c>
      <c r="B98" s="570"/>
      <c r="C98" s="687"/>
      <c r="D98" s="689"/>
      <c r="E98" s="423"/>
      <c r="F98" s="260" t="str">
        <f t="shared" si="11"/>
        <v/>
      </c>
      <c r="G98" s="358"/>
      <c r="H98" s="260" t="str">
        <f t="shared" si="12"/>
        <v/>
      </c>
      <c r="I98" s="604"/>
      <c r="J98" s="260" t="str">
        <f t="shared" si="13"/>
        <v/>
      </c>
      <c r="K98" s="353" t="str">
        <f t="shared" si="18"/>
        <v/>
      </c>
      <c r="L98" s="313"/>
      <c r="M98" s="262" t="str">
        <f t="shared" si="14"/>
        <v/>
      </c>
      <c r="N98" s="114" t="str">
        <f t="shared" si="15"/>
        <v/>
      </c>
      <c r="O98" s="296" t="str">
        <f t="shared" si="19"/>
        <v/>
      </c>
      <c r="CZ98" s="251" t="s">
        <v>676</v>
      </c>
    </row>
    <row r="99" spans="1:104" ht="24" customHeight="1" x14ac:dyDescent="0.4">
      <c r="A99" s="552" t="e">
        <f>VLOOKUP(D99,非表示_活動量と単位!$D$8:$E$75,2,FALSE)</f>
        <v>#N/A</v>
      </c>
      <c r="B99" s="570"/>
      <c r="C99" s="687"/>
      <c r="D99" s="689"/>
      <c r="E99" s="423"/>
      <c r="F99" s="260" t="str">
        <f t="shared" si="11"/>
        <v/>
      </c>
      <c r="G99" s="358"/>
      <c r="H99" s="260" t="str">
        <f t="shared" si="12"/>
        <v/>
      </c>
      <c r="I99" s="604"/>
      <c r="J99" s="260" t="str">
        <f t="shared" si="13"/>
        <v/>
      </c>
      <c r="K99" s="353" t="str">
        <f t="shared" si="18"/>
        <v/>
      </c>
      <c r="L99" s="313"/>
      <c r="M99" s="262" t="str">
        <f t="shared" si="14"/>
        <v/>
      </c>
      <c r="N99" s="114" t="str">
        <f t="shared" si="15"/>
        <v/>
      </c>
      <c r="O99" s="296" t="str">
        <f t="shared" si="19"/>
        <v/>
      </c>
      <c r="CZ99" s="252" t="s">
        <v>678</v>
      </c>
    </row>
    <row r="100" spans="1:104" ht="24" customHeight="1" x14ac:dyDescent="0.4">
      <c r="A100" s="552" t="e">
        <f>VLOOKUP(D100,非表示_活動量と単位!$D$8:$E$75,2,FALSE)</f>
        <v>#N/A</v>
      </c>
      <c r="B100" s="570"/>
      <c r="C100" s="687"/>
      <c r="D100" s="689"/>
      <c r="E100" s="423"/>
      <c r="F100" s="260" t="str">
        <f t="shared" si="11"/>
        <v/>
      </c>
      <c r="G100" s="358"/>
      <c r="H100" s="260" t="str">
        <f t="shared" si="12"/>
        <v/>
      </c>
      <c r="I100" s="604"/>
      <c r="J100" s="260" t="str">
        <f t="shared" si="13"/>
        <v/>
      </c>
      <c r="K100" s="353" t="str">
        <f t="shared" si="18"/>
        <v/>
      </c>
      <c r="L100" s="313"/>
      <c r="M100" s="262" t="str">
        <f t="shared" si="14"/>
        <v/>
      </c>
      <c r="N100" s="114" t="str">
        <f t="shared" si="15"/>
        <v/>
      </c>
      <c r="O100" s="296" t="str">
        <f t="shared" si="19"/>
        <v/>
      </c>
      <c r="CY100" s="253"/>
      <c r="CZ100" s="252" t="s">
        <v>682</v>
      </c>
    </row>
    <row r="101" spans="1:104" ht="24" customHeight="1" thickBot="1" x14ac:dyDescent="0.45">
      <c r="A101" s="552" t="e">
        <f>VLOOKUP(D101,非表示_活動量と単位!$D$8:$E$75,2,FALSE)</f>
        <v>#N/A</v>
      </c>
      <c r="B101" s="570"/>
      <c r="C101" s="687"/>
      <c r="D101" s="690"/>
      <c r="E101" s="424"/>
      <c r="F101" s="268" t="str">
        <f t="shared" si="11"/>
        <v/>
      </c>
      <c r="G101" s="359"/>
      <c r="H101" s="268" t="str">
        <f t="shared" si="12"/>
        <v/>
      </c>
      <c r="I101" s="605"/>
      <c r="J101" s="268" t="str">
        <f t="shared" si="13"/>
        <v/>
      </c>
      <c r="K101" s="354" t="str">
        <f t="shared" si="18"/>
        <v/>
      </c>
      <c r="L101" s="314"/>
      <c r="M101" s="269" t="str">
        <f t="shared" si="14"/>
        <v/>
      </c>
      <c r="N101" s="280" t="str">
        <f t="shared" si="15"/>
        <v/>
      </c>
      <c r="O101" s="297" t="str">
        <f t="shared" si="19"/>
        <v/>
      </c>
      <c r="CY101" s="253"/>
      <c r="CZ101" s="252" t="s">
        <v>679</v>
      </c>
    </row>
    <row r="102" spans="1:104" ht="12" customHeight="1" thickBot="1" x14ac:dyDescent="0.45">
      <c r="CY102" s="253"/>
      <c r="CZ102" s="254" t="s">
        <v>677</v>
      </c>
    </row>
    <row r="103" spans="1:104" ht="12" customHeight="1" x14ac:dyDescent="0.4"/>
    <row r="104" spans="1:104" ht="12" customHeight="1" x14ac:dyDescent="0.4"/>
    <row r="105" spans="1:104" ht="12" customHeight="1" x14ac:dyDescent="0.4"/>
    <row r="106" spans="1:104" ht="12" customHeight="1" x14ac:dyDescent="0.4"/>
    <row r="107" spans="1:104" ht="12" customHeight="1" x14ac:dyDescent="0.4"/>
    <row r="108" spans="1:104" ht="12" customHeight="1" x14ac:dyDescent="0.4"/>
    <row r="109" spans="1:104" ht="12" customHeight="1" x14ac:dyDescent="0.4"/>
    <row r="110" spans="1:104" ht="12" customHeight="1" x14ac:dyDescent="0.4"/>
    <row r="111" spans="1:104" ht="12" customHeight="1" x14ac:dyDescent="0.4"/>
    <row r="112" spans="1:10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98:102" ht="12" customHeight="1" x14ac:dyDescent="0.4"/>
    <row r="146" spans="98:102" ht="12" customHeight="1" x14ac:dyDescent="0.4"/>
    <row r="147" spans="98:102" ht="12" customHeight="1" x14ac:dyDescent="0.4"/>
    <row r="148" spans="98:102" ht="12" customHeight="1" x14ac:dyDescent="0.4"/>
    <row r="149" spans="98:102" ht="12" customHeight="1" x14ac:dyDescent="0.4">
      <c r="CT149" s="223"/>
      <c r="CU149" s="223"/>
      <c r="CV149" s="223"/>
      <c r="CW149" s="223"/>
      <c r="CX149" s="223"/>
    </row>
    <row r="150" spans="98:102" ht="12" customHeight="1" x14ac:dyDescent="0.4">
      <c r="CT150" s="223"/>
      <c r="CU150" s="223"/>
      <c r="CV150" s="223"/>
      <c r="CW150" s="223"/>
      <c r="CX150" s="223"/>
    </row>
    <row r="151" spans="98:102" ht="12" customHeight="1" x14ac:dyDescent="0.4">
      <c r="CT151" s="223"/>
      <c r="CU151" s="223"/>
      <c r="CV151" s="223"/>
      <c r="CW151" s="223"/>
      <c r="CX151" s="223"/>
    </row>
    <row r="152" spans="98:102" ht="12" customHeight="1" x14ac:dyDescent="0.4">
      <c r="CT152" s="223"/>
      <c r="CU152" s="223"/>
      <c r="CV152" s="223"/>
      <c r="CW152" s="223"/>
      <c r="CX152" s="223"/>
    </row>
    <row r="153" spans="98:102" ht="12" customHeight="1" x14ac:dyDescent="0.4">
      <c r="CT153" s="223"/>
      <c r="CU153" s="223"/>
      <c r="CV153" s="223"/>
      <c r="CW153" s="223"/>
      <c r="CX153" s="223"/>
    </row>
    <row r="154" spans="98:102" ht="12" customHeight="1" x14ac:dyDescent="0.4">
      <c r="CT154" s="223"/>
      <c r="CU154" s="223"/>
      <c r="CV154" s="223"/>
      <c r="CW154" s="223"/>
      <c r="CX154" s="223"/>
    </row>
    <row r="155" spans="98:102" ht="12" customHeight="1" x14ac:dyDescent="0.4">
      <c r="CT155" s="223"/>
      <c r="CU155" s="223"/>
      <c r="CV155" s="223"/>
      <c r="CW155" s="223"/>
      <c r="CX155" s="223"/>
    </row>
    <row r="156" spans="98:102" ht="12" customHeight="1" x14ac:dyDescent="0.4"/>
    <row r="157" spans="98:102" ht="12" customHeight="1" x14ac:dyDescent="0.4"/>
    <row r="158" spans="98:102" ht="12" customHeight="1" x14ac:dyDescent="0.4"/>
    <row r="159" spans="98:102" ht="12" customHeight="1" x14ac:dyDescent="0.4"/>
    <row r="160" spans="98:102"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nMOIwPveYrLILCbKusMwSEJosdGplvaxSgsPwEIv9juS20Kg/0S1R2D7YQGnqpzsPT2QAVU8+r34FlFPiTLlkw==" saltValue="WuzXax1f87NmLFkA4pJzZw==" spinCount="100000" sheet="1" scenarios="1" formatRows="0"/>
  <mergeCells count="26">
    <mergeCell ref="I44:J45"/>
    <mergeCell ref="K44:K46"/>
    <mergeCell ref="L44:L46"/>
    <mergeCell ref="M44:M45"/>
    <mergeCell ref="N44:O44"/>
    <mergeCell ref="N45:N46"/>
    <mergeCell ref="O45:O46"/>
    <mergeCell ref="B44:B46"/>
    <mergeCell ref="C44:C46"/>
    <mergeCell ref="D44:D46"/>
    <mergeCell ref="E44:F45"/>
    <mergeCell ref="G44:H45"/>
    <mergeCell ref="B4:B6"/>
    <mergeCell ref="C4:C6"/>
    <mergeCell ref="D4:D6"/>
    <mergeCell ref="E4:F5"/>
    <mergeCell ref="G4:H5"/>
    <mergeCell ref="I33:J33"/>
    <mergeCell ref="K4:K6"/>
    <mergeCell ref="L4:L6"/>
    <mergeCell ref="I4:J5"/>
    <mergeCell ref="N4:O4"/>
    <mergeCell ref="N5:N6"/>
    <mergeCell ref="O5:O6"/>
    <mergeCell ref="I32:J32"/>
    <mergeCell ref="M4:M5"/>
  </mergeCells>
  <phoneticPr fontId="2"/>
  <conditionalFormatting sqref="G9:H11 G14:H21 H7:H8">
    <cfRule type="expression" dxfId="275" priority="104">
      <formula>$A7=1</formula>
    </cfRule>
  </conditionalFormatting>
  <conditionalFormatting sqref="E2 B22:D22 F22:O22 B31:O31 G9:O11 F30:O30 B30:D30 G14:O21 B14:E21 B47:D101 K32:K33 O32:O33 F47:O101 H7:H8 J7:O8 B7:E11 D7:O9">
    <cfRule type="expression" dxfId="274" priority="103">
      <formula>$BD$3=TRUE</formula>
    </cfRule>
  </conditionalFormatting>
  <conditionalFormatting sqref="D8">
    <cfRule type="expression" dxfId="273" priority="101">
      <formula>$BD$3=TRUE</formula>
    </cfRule>
  </conditionalFormatting>
  <conditionalFormatting sqref="C8">
    <cfRule type="expression" dxfId="272" priority="100">
      <formula>$BD$3=TRUE</formula>
    </cfRule>
  </conditionalFormatting>
  <conditionalFormatting sqref="E22 E30">
    <cfRule type="expression" dxfId="271" priority="99">
      <formula>$BD$3=TRUE</formula>
    </cfRule>
  </conditionalFormatting>
  <conditionalFormatting sqref="F7:F11 F14:F21">
    <cfRule type="expression" dxfId="270" priority="98">
      <formula>$BD$3=TRUE</formula>
    </cfRule>
  </conditionalFormatting>
  <conditionalFormatting sqref="G47:H47 G92:H100 G79:H81">
    <cfRule type="expression" dxfId="269" priority="97">
      <formula>$A47=1</formula>
    </cfRule>
  </conditionalFormatting>
  <conditionalFormatting sqref="B92:D100 D47 B47 B79:B81 D79:D81 F47:M47 F79:M81 F92:M100">
    <cfRule type="expression" dxfId="268" priority="96">
      <formula>$BQ$3=TRUE</formula>
    </cfRule>
  </conditionalFormatting>
  <conditionalFormatting sqref="C79:C81">
    <cfRule type="expression" dxfId="267" priority="95">
      <formula>$BQ$3=TRUE</formula>
    </cfRule>
  </conditionalFormatting>
  <conditionalFormatting sqref="C47">
    <cfRule type="expression" dxfId="266" priority="94">
      <formula>$BQ$3=TRUE</formula>
    </cfRule>
  </conditionalFormatting>
  <conditionalFormatting sqref="G101:H101">
    <cfRule type="expression" dxfId="265" priority="93">
      <formula>$A101=1</formula>
    </cfRule>
  </conditionalFormatting>
  <conditionalFormatting sqref="B101:D101 F101:M101">
    <cfRule type="expression" dxfId="264" priority="92">
      <formula>$BQ$3=TRUE</formula>
    </cfRule>
  </conditionalFormatting>
  <conditionalFormatting sqref="G87:H91">
    <cfRule type="expression" dxfId="263" priority="91">
      <formula>$A87=1</formula>
    </cfRule>
  </conditionalFormatting>
  <conditionalFormatting sqref="B87:D91 F87:M91">
    <cfRule type="expression" dxfId="262" priority="90">
      <formula>$BQ$3=TRUE</formula>
    </cfRule>
  </conditionalFormatting>
  <conditionalFormatting sqref="G82:H86">
    <cfRule type="expression" dxfId="261" priority="89">
      <formula>$A82=1</formula>
    </cfRule>
  </conditionalFormatting>
  <conditionalFormatting sqref="B82:D86 F82:M86">
    <cfRule type="expression" dxfId="260" priority="88">
      <formula>$BQ$3=TRUE</formula>
    </cfRule>
  </conditionalFormatting>
  <conditionalFormatting sqref="G48:H50">
    <cfRule type="expression" dxfId="259" priority="87">
      <formula>$A48=1</formula>
    </cfRule>
  </conditionalFormatting>
  <conditionalFormatting sqref="B48:B50 D48:D50 F48:M50">
    <cfRule type="expression" dxfId="258" priority="86">
      <formula>$BQ$3=TRUE</formula>
    </cfRule>
  </conditionalFormatting>
  <conditionalFormatting sqref="C48:C50">
    <cfRule type="expression" dxfId="257" priority="85">
      <formula>$BQ$3=TRUE</formula>
    </cfRule>
  </conditionalFormatting>
  <conditionalFormatting sqref="G56:H58">
    <cfRule type="expression" dxfId="256" priority="84">
      <formula>$A56=1</formula>
    </cfRule>
  </conditionalFormatting>
  <conditionalFormatting sqref="B56:D58 F56:M58">
    <cfRule type="expression" dxfId="255" priority="83">
      <formula>$BQ$3=TRUE</formula>
    </cfRule>
  </conditionalFormatting>
  <conditionalFormatting sqref="G51:H55">
    <cfRule type="expression" dxfId="254" priority="82">
      <formula>$A51=1</formula>
    </cfRule>
  </conditionalFormatting>
  <conditionalFormatting sqref="B51:D55 F51:M55">
    <cfRule type="expression" dxfId="253" priority="81">
      <formula>$BQ$3=TRUE</formula>
    </cfRule>
  </conditionalFormatting>
  <conditionalFormatting sqref="G69:H70">
    <cfRule type="expression" dxfId="252" priority="80">
      <formula>$A69=1</formula>
    </cfRule>
  </conditionalFormatting>
  <conditionalFormatting sqref="B69:B70 D69:D70 F69:M70">
    <cfRule type="expression" dxfId="251" priority="79">
      <formula>$BQ$3=TRUE</formula>
    </cfRule>
  </conditionalFormatting>
  <conditionalFormatting sqref="C69:C70">
    <cfRule type="expression" dxfId="250" priority="78">
      <formula>$BQ$3=TRUE</formula>
    </cfRule>
  </conditionalFormatting>
  <conditionalFormatting sqref="G76:H78">
    <cfRule type="expression" dxfId="249" priority="77">
      <formula>$A76=1</formula>
    </cfRule>
  </conditionalFormatting>
  <conditionalFormatting sqref="B76:D78 F76:M78">
    <cfRule type="expression" dxfId="248" priority="76">
      <formula>$BQ$3=TRUE</formula>
    </cfRule>
  </conditionalFormatting>
  <conditionalFormatting sqref="G71:H75">
    <cfRule type="expression" dxfId="247" priority="75">
      <formula>$A71=1</formula>
    </cfRule>
  </conditionalFormatting>
  <conditionalFormatting sqref="B71:D75 F71:M75">
    <cfRule type="expression" dxfId="246" priority="74">
      <formula>$BQ$3=TRUE</formula>
    </cfRule>
  </conditionalFormatting>
  <conditionalFormatting sqref="G59:H60">
    <cfRule type="expression" dxfId="245" priority="73">
      <formula>$A59=1</formula>
    </cfRule>
  </conditionalFormatting>
  <conditionalFormatting sqref="B59:B60 D59:D60 F59:M60">
    <cfRule type="expression" dxfId="244" priority="72">
      <formula>$BQ$3=TRUE</formula>
    </cfRule>
  </conditionalFormatting>
  <conditionalFormatting sqref="C59:C60">
    <cfRule type="expression" dxfId="243" priority="71">
      <formula>$BQ$3=TRUE</formula>
    </cfRule>
  </conditionalFormatting>
  <conditionalFormatting sqref="G66:H68">
    <cfRule type="expression" dxfId="242" priority="70">
      <formula>$A66=1</formula>
    </cfRule>
  </conditionalFormatting>
  <conditionalFormatting sqref="B66:D68 F66:M68">
    <cfRule type="expression" dxfId="241" priority="69">
      <formula>$BQ$3=TRUE</formula>
    </cfRule>
  </conditionalFormatting>
  <conditionalFormatting sqref="G61:H65">
    <cfRule type="expression" dxfId="240" priority="68">
      <formula>$A61=1</formula>
    </cfRule>
  </conditionalFormatting>
  <conditionalFormatting sqref="B61:D65 F61:M65">
    <cfRule type="expression" dxfId="239" priority="67">
      <formula>$BQ$3=TRUE</formula>
    </cfRule>
  </conditionalFormatting>
  <conditionalFormatting sqref="F29:O29 B29:D29">
    <cfRule type="expression" dxfId="238" priority="66">
      <formula>$BD$3=TRUE</formula>
    </cfRule>
  </conditionalFormatting>
  <conditionalFormatting sqref="E29">
    <cfRule type="expression" dxfId="237" priority="65">
      <formula>$BD$3=TRUE</formula>
    </cfRule>
  </conditionalFormatting>
  <conditionalFormatting sqref="F28:O28 B28:D28">
    <cfRule type="expression" dxfId="236" priority="64">
      <formula>$BD$3=TRUE</formula>
    </cfRule>
  </conditionalFormatting>
  <conditionalFormatting sqref="E28">
    <cfRule type="expression" dxfId="235" priority="63">
      <formula>$BD$3=TRUE</formula>
    </cfRule>
  </conditionalFormatting>
  <conditionalFormatting sqref="F27:O27 B27:D27">
    <cfRule type="expression" dxfId="234" priority="62">
      <formula>$BD$3=TRUE</formula>
    </cfRule>
  </conditionalFormatting>
  <conditionalFormatting sqref="E27">
    <cfRule type="expression" dxfId="233" priority="61">
      <formula>$BD$3=TRUE</formula>
    </cfRule>
  </conditionalFormatting>
  <conditionalFormatting sqref="F26:O26 B26:D26">
    <cfRule type="expression" dxfId="232" priority="60">
      <formula>$BD$3=TRUE</formula>
    </cfRule>
  </conditionalFormatting>
  <conditionalFormatting sqref="E26">
    <cfRule type="expression" dxfId="231" priority="59">
      <formula>$BD$3=TRUE</formula>
    </cfRule>
  </conditionalFormatting>
  <conditionalFormatting sqref="F23:O23 B23:D23">
    <cfRule type="expression" dxfId="230" priority="58">
      <formula>$BD$3=TRUE</formula>
    </cfRule>
  </conditionalFormatting>
  <conditionalFormatting sqref="E23">
    <cfRule type="expression" dxfId="229" priority="57">
      <formula>$BD$3=TRUE</formula>
    </cfRule>
  </conditionalFormatting>
  <conditionalFormatting sqref="F25:O25 B25:D25">
    <cfRule type="expression" dxfId="228" priority="56">
      <formula>$BD$3=TRUE</formula>
    </cfRule>
  </conditionalFormatting>
  <conditionalFormatting sqref="E25">
    <cfRule type="expression" dxfId="227" priority="55">
      <formula>$BD$3=TRUE</formula>
    </cfRule>
  </conditionalFormatting>
  <conditionalFormatting sqref="F24:O24 B24:D24">
    <cfRule type="expression" dxfId="226" priority="54">
      <formula>$BD$3=TRUE</formula>
    </cfRule>
  </conditionalFormatting>
  <conditionalFormatting sqref="E24">
    <cfRule type="expression" dxfId="225" priority="53">
      <formula>$BD$3=TRUE</formula>
    </cfRule>
  </conditionalFormatting>
  <conditionalFormatting sqref="G12:H13">
    <cfRule type="expression" dxfId="224" priority="52">
      <formula>$A12=1</formula>
    </cfRule>
  </conditionalFormatting>
  <conditionalFormatting sqref="G12:O13 B12:E13">
    <cfRule type="expression" dxfId="223" priority="51">
      <formula>$BD$3=TRUE</formula>
    </cfRule>
  </conditionalFormatting>
  <conditionalFormatting sqref="F12:F13">
    <cfRule type="expression" dxfId="222" priority="50">
      <formula>$BD$3=TRUE</formula>
    </cfRule>
  </conditionalFormatting>
  <conditionalFormatting sqref="N50:O50 N47:O47 N93:O100">
    <cfRule type="expression" dxfId="221" priority="49">
      <formula>$BS$3=TRUE</formula>
    </cfRule>
  </conditionalFormatting>
  <conditionalFormatting sqref="N48:O49">
    <cfRule type="expression" dxfId="220" priority="48">
      <formula>$BS$3=TRUE</formula>
    </cfRule>
  </conditionalFormatting>
  <conditionalFormatting sqref="N83:O92">
    <cfRule type="expression" dxfId="219" priority="47">
      <formula>$BS$3=TRUE</formula>
    </cfRule>
  </conditionalFormatting>
  <conditionalFormatting sqref="N51:O57 N80:O82">
    <cfRule type="expression" dxfId="218" priority="46">
      <formula>$BS$3=TRUE</formula>
    </cfRule>
  </conditionalFormatting>
  <conditionalFormatting sqref="N72:O72">
    <cfRule type="expression" dxfId="217" priority="45">
      <formula>$BS$3=TRUE</formula>
    </cfRule>
  </conditionalFormatting>
  <conditionalFormatting sqref="N58:O59">
    <cfRule type="expression" dxfId="216" priority="44">
      <formula>$BS$3=TRUE</formula>
    </cfRule>
  </conditionalFormatting>
  <conditionalFormatting sqref="N73:O79">
    <cfRule type="expression" dxfId="215" priority="43">
      <formula>$BS$3=TRUE</formula>
    </cfRule>
  </conditionalFormatting>
  <conditionalFormatting sqref="N62:O62">
    <cfRule type="expression" dxfId="214" priority="42">
      <formula>$BS$3=TRUE</formula>
    </cfRule>
  </conditionalFormatting>
  <conditionalFormatting sqref="N60:O61">
    <cfRule type="expression" dxfId="213" priority="41">
      <formula>$BS$3=TRUE</formula>
    </cfRule>
  </conditionalFormatting>
  <conditionalFormatting sqref="N63:O69">
    <cfRule type="expression" dxfId="212" priority="40">
      <formula>$BS$3=TRUE</formula>
    </cfRule>
  </conditionalFormatting>
  <conditionalFormatting sqref="N70:O71">
    <cfRule type="expression" dxfId="211" priority="39">
      <formula>$BS$3=TRUE</formula>
    </cfRule>
  </conditionalFormatting>
  <conditionalFormatting sqref="N101:O101">
    <cfRule type="expression" dxfId="210" priority="38">
      <formula>$BS$3=TRUE</formula>
    </cfRule>
  </conditionalFormatting>
  <conditionalFormatting sqref="E47">
    <cfRule type="expression" dxfId="209" priority="37">
      <formula>$BD$3=TRUE</formula>
    </cfRule>
  </conditionalFormatting>
  <conditionalFormatting sqref="E48:E100">
    <cfRule type="expression" dxfId="208" priority="36">
      <formula>$BD$3=TRUE</formula>
    </cfRule>
  </conditionalFormatting>
  <conditionalFormatting sqref="E101">
    <cfRule type="expression" dxfId="207" priority="35">
      <formula>$BD$3=TRUE</formula>
    </cfRule>
  </conditionalFormatting>
  <conditionalFormatting sqref="K32:K33">
    <cfRule type="expression" dxfId="206" priority="34">
      <formula>$BS$3=TRUE</formula>
    </cfRule>
  </conditionalFormatting>
  <conditionalFormatting sqref="K32">
    <cfRule type="expression" dxfId="205" priority="33">
      <formula>$BQ$3=TRUE</formula>
    </cfRule>
  </conditionalFormatting>
  <conditionalFormatting sqref="K33">
    <cfRule type="expression" dxfId="204" priority="32">
      <formula>$BQ$3=TRUE</formula>
    </cfRule>
  </conditionalFormatting>
  <conditionalFormatting sqref="K33">
    <cfRule type="expression" dxfId="203" priority="31">
      <formula>$BQ$3=TRUE</formula>
    </cfRule>
  </conditionalFormatting>
  <conditionalFormatting sqref="O32:O33">
    <cfRule type="expression" dxfId="202" priority="30">
      <formula>$BS$3=TRUE</formula>
    </cfRule>
  </conditionalFormatting>
  <conditionalFormatting sqref="O33">
    <cfRule type="expression" dxfId="201" priority="29">
      <formula>$BS$3=TRUE</formula>
    </cfRule>
  </conditionalFormatting>
  <conditionalFormatting sqref="O32">
    <cfRule type="expression" dxfId="200" priority="28">
      <formula>$BQ$3=TRUE</formula>
    </cfRule>
  </conditionalFormatting>
  <conditionalFormatting sqref="G7">
    <cfRule type="expression" dxfId="199" priority="27">
      <formula>$A7=1</formula>
    </cfRule>
  </conditionalFormatting>
  <conditionalFormatting sqref="G7">
    <cfRule type="expression" dxfId="198" priority="26">
      <formula>$BQ$3=TRUE</formula>
    </cfRule>
  </conditionalFormatting>
  <conditionalFormatting sqref="D9">
    <cfRule type="expression" dxfId="197" priority="20">
      <formula>$BD$3=TRUE</formula>
    </cfRule>
  </conditionalFormatting>
  <conditionalFormatting sqref="C9">
    <cfRule type="expression" dxfId="196" priority="19">
      <formula>$BD$3=TRUE</formula>
    </cfRule>
  </conditionalFormatting>
  <conditionalFormatting sqref="I9">
    <cfRule type="expression" dxfId="195" priority="16">
      <formula>$BQ$3=TRUE</formula>
    </cfRule>
  </conditionalFormatting>
  <conditionalFormatting sqref="I9">
    <cfRule type="expression" dxfId="194" priority="15">
      <formula>$BQ$3=TRUE</formula>
    </cfRule>
  </conditionalFormatting>
  <conditionalFormatting sqref="I7">
    <cfRule type="expression" dxfId="193" priority="14">
      <formula>$BS$3=TRUE</formula>
    </cfRule>
  </conditionalFormatting>
  <conditionalFormatting sqref="G8">
    <cfRule type="expression" dxfId="192" priority="13">
      <formula>$A8=1</formula>
    </cfRule>
  </conditionalFormatting>
  <conditionalFormatting sqref="G8">
    <cfRule type="expression" dxfId="191" priority="12">
      <formula>$BN$3=TRUE</formula>
    </cfRule>
  </conditionalFormatting>
  <conditionalFormatting sqref="G8">
    <cfRule type="expression" dxfId="190" priority="11">
      <formula>$A8=1</formula>
    </cfRule>
  </conditionalFormatting>
  <conditionalFormatting sqref="G8">
    <cfRule type="expression" dxfId="189" priority="10">
      <formula>$BN$3=TRUE</formula>
    </cfRule>
  </conditionalFormatting>
  <conditionalFormatting sqref="G8">
    <cfRule type="expression" dxfId="188" priority="9">
      <formula>$A8=1</formula>
    </cfRule>
  </conditionalFormatting>
  <conditionalFormatting sqref="G8">
    <cfRule type="expression" dxfId="187" priority="8">
      <formula>$BN$3=TRUE</formula>
    </cfRule>
  </conditionalFormatting>
  <conditionalFormatting sqref="G8">
    <cfRule type="expression" dxfId="186" priority="7">
      <formula>$A8=1</formula>
    </cfRule>
  </conditionalFormatting>
  <conditionalFormatting sqref="G8">
    <cfRule type="expression" dxfId="185" priority="6">
      <formula>$BN$3=TRUE</formula>
    </cfRule>
  </conditionalFormatting>
  <conditionalFormatting sqref="G8">
    <cfRule type="expression" dxfId="184" priority="5">
      <formula>$A8=1</formula>
    </cfRule>
  </conditionalFormatting>
  <conditionalFormatting sqref="G8">
    <cfRule type="expression" dxfId="183" priority="4">
      <formula>$A8=1</formula>
    </cfRule>
  </conditionalFormatting>
  <conditionalFormatting sqref="G8">
    <cfRule type="expression" dxfId="182" priority="3">
      <formula>$BN$3=TRUE</formula>
    </cfRule>
  </conditionalFormatting>
  <conditionalFormatting sqref="I8">
    <cfRule type="expression" dxfId="181" priority="2">
      <formula>$BN$3=TRUE</formula>
    </cfRule>
  </conditionalFormatting>
  <conditionalFormatting sqref="I8">
    <cfRule type="expression" dxfId="180" priority="1">
      <formula>$BP$3=TRUE</formula>
    </cfRule>
  </conditionalFormatting>
  <dataValidations count="1">
    <dataValidation type="list" allowBlank="1" showInputMessage="1" showErrorMessage="1" sqref="D47:D101 D7:D31" xr:uid="{00000000-0002-0000-0A00-000000000000}">
      <formula1>活動の種別※その他除く</formula1>
    </dataValidation>
  </dataValidations>
  <pageMargins left="0.59055118110236227" right="0.59055118110236227" top="0.39370078740157483" bottom="0.39370078740157483" header="0.31496062992125984" footer="0.31496062992125984"/>
  <pageSetup paperSize="9" scale="61" orientation="landscape" r:id="rId1"/>
  <rowBreaks count="1" manualBreakCount="1">
    <brk id="42" max="15" man="1"/>
  </rowBreaks>
  <colBreaks count="2" manualBreakCount="2">
    <brk id="12" max="41" man="1"/>
    <brk id="14"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nchor moveWithCells="1">
                  <from>
                    <xdr:col>5</xdr:col>
                    <xdr:colOff>238125</xdr:colOff>
                    <xdr:row>0</xdr:row>
                    <xdr:rowOff>133350</xdr:rowOff>
                  </from>
                  <to>
                    <xdr:col>7</xdr:col>
                    <xdr:colOff>438150</xdr:colOff>
                    <xdr:row>1</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CZ206"/>
  <sheetViews>
    <sheetView showGridLines="0" view="pageBreakPreview" zoomScale="80" zoomScaleNormal="85" zoomScaleSheetLayoutView="80" workbookViewId="0"/>
  </sheetViews>
  <sheetFormatPr defaultColWidth="8.75" defaultRowHeight="12" x14ac:dyDescent="0.4"/>
  <cols>
    <col min="1" max="1" width="1.25" style="240" customWidth="1"/>
    <col min="2" max="2" width="5.125" style="223" customWidth="1"/>
    <col min="3" max="3" width="0.875" style="5" customWidth="1"/>
    <col min="4" max="4" width="34.25" style="5" customWidth="1"/>
    <col min="5" max="5" width="15.75" style="36" customWidth="1"/>
    <col min="6" max="6" width="5.375" style="36" customWidth="1"/>
    <col min="7" max="7" width="9.375" style="36" customWidth="1"/>
    <col min="8" max="8" width="6.875" style="36" customWidth="1"/>
    <col min="9" max="10" width="9.25" style="36" customWidth="1"/>
    <col min="11" max="11" width="13.75" style="36" customWidth="1"/>
    <col min="12" max="12" width="34.125" style="36" customWidth="1"/>
    <col min="13" max="13" width="9" style="36" customWidth="1"/>
    <col min="14" max="14" width="22.25" style="5" customWidth="1"/>
    <col min="15" max="15" width="12.625" style="5" customWidth="1"/>
    <col min="16" max="16" width="6.125" style="5" customWidth="1"/>
    <col min="17" max="55" width="2.25" style="5" customWidth="1"/>
    <col min="56" max="56" width="9.25" style="5" hidden="1" customWidth="1"/>
    <col min="57" max="70" width="2.25" style="5" customWidth="1"/>
    <col min="71" max="71" width="2.25" style="36" customWidth="1"/>
    <col min="72" max="72" width="2.25" style="62" customWidth="1"/>
    <col min="73" max="81" width="2.25" style="5" customWidth="1"/>
    <col min="82" max="82" width="8.75" style="5"/>
    <col min="83" max="84" width="8.75" style="38"/>
    <col min="85" max="85" width="6.125" style="38" customWidth="1"/>
    <col min="86" max="86" width="8.75" style="38"/>
    <col min="87" max="87" width="8.25" style="38" customWidth="1"/>
    <col min="88" max="88" width="9.875" style="38" customWidth="1"/>
    <col min="89" max="89" width="6.5" style="38" customWidth="1"/>
    <col min="90" max="97" width="8.75" style="38"/>
    <col min="98" max="98" width="26.25" style="38" customWidth="1"/>
    <col min="99" max="104" width="8.75" style="38"/>
    <col min="105" max="16384" width="8.75" style="5"/>
  </cols>
  <sheetData>
    <row r="1" spans="1:72" ht="9.6" customHeight="1" thickBot="1" x14ac:dyDescent="0.45"/>
    <row r="2" spans="1:72" ht="20.45" customHeight="1" thickBot="1" x14ac:dyDescent="0.45">
      <c r="B2" s="565" t="str">
        <f ca="1">MID(CELL("filename",C2),FIND("]",CELL("filename",C2))+1,3)&amp;"．"</f>
        <v>7-2．</v>
      </c>
      <c r="C2" s="48" t="s">
        <v>986</v>
      </c>
      <c r="D2" s="48"/>
      <c r="E2" s="154" t="str">
        <f>IF('4. 排出源リスト'!G5&amp;"年度"="","",'4. 排出源リスト'!G5&amp;"年度")</f>
        <v>平成30年度</v>
      </c>
      <c r="BD2" s="29" t="s">
        <v>765</v>
      </c>
    </row>
    <row r="3" spans="1:72" ht="5.45" customHeight="1" thickBot="1" x14ac:dyDescent="0.45"/>
    <row r="4" spans="1:72" ht="12" customHeight="1" thickBot="1" x14ac:dyDescent="0.45">
      <c r="B4" s="894"/>
      <c r="C4" s="894"/>
      <c r="D4" s="1031" t="s">
        <v>590</v>
      </c>
      <c r="E4" s="927" t="s">
        <v>591</v>
      </c>
      <c r="F4" s="928"/>
      <c r="G4" s="927" t="s">
        <v>592</v>
      </c>
      <c r="H4" s="931"/>
      <c r="I4" s="928" t="s">
        <v>663</v>
      </c>
      <c r="J4" s="928"/>
      <c r="K4" s="924" t="s">
        <v>845</v>
      </c>
      <c r="L4" s="950" t="s">
        <v>708</v>
      </c>
      <c r="M4" s="933" t="s">
        <v>751</v>
      </c>
      <c r="N4" s="940" t="s">
        <v>777</v>
      </c>
      <c r="O4" s="941"/>
      <c r="BD4" s="613" t="b">
        <v>0</v>
      </c>
    </row>
    <row r="5" spans="1:72" ht="12" customHeight="1" x14ac:dyDescent="0.4">
      <c r="B5" s="894"/>
      <c r="C5" s="894"/>
      <c r="D5" s="1032"/>
      <c r="E5" s="929"/>
      <c r="F5" s="930"/>
      <c r="G5" s="929"/>
      <c r="H5" s="932"/>
      <c r="I5" s="930"/>
      <c r="J5" s="930"/>
      <c r="K5" s="925"/>
      <c r="L5" s="951"/>
      <c r="M5" s="934"/>
      <c r="N5" s="942" t="s">
        <v>778</v>
      </c>
      <c r="O5" s="944" t="s">
        <v>759</v>
      </c>
      <c r="BS5" s="8"/>
      <c r="BT5" s="9"/>
    </row>
    <row r="6" spans="1:72" ht="15" customHeight="1" thickBot="1" x14ac:dyDescent="0.45">
      <c r="B6" s="894"/>
      <c r="C6" s="894"/>
      <c r="D6" s="1033"/>
      <c r="E6" s="270" t="s">
        <v>661</v>
      </c>
      <c r="F6" s="271" t="s">
        <v>662</v>
      </c>
      <c r="G6" s="272" t="s">
        <v>707</v>
      </c>
      <c r="H6" s="273" t="s">
        <v>680</v>
      </c>
      <c r="I6" s="274" t="s">
        <v>707</v>
      </c>
      <c r="J6" s="275" t="s">
        <v>680</v>
      </c>
      <c r="K6" s="926"/>
      <c r="L6" s="952"/>
      <c r="M6" s="276" t="s">
        <v>750</v>
      </c>
      <c r="N6" s="943"/>
      <c r="O6" s="945"/>
      <c r="BS6" s="10"/>
      <c r="BT6" s="9"/>
    </row>
    <row r="7" spans="1:72" ht="24" customHeight="1" x14ac:dyDescent="0.4">
      <c r="A7" s="240">
        <f>VLOOKUP(D7,非表示_活動量と単位!$D$8:$E$75,2,FALSE)</f>
        <v>1</v>
      </c>
      <c r="B7" s="571"/>
      <c r="C7" s="685"/>
      <c r="D7" s="673" t="s">
        <v>593</v>
      </c>
      <c r="E7" s="664">
        <v>200000</v>
      </c>
      <c r="F7" s="513" t="str">
        <f t="shared" ref="F7:F21" si="0">IF($D7="","",VLOOKUP($D7,活動の種別と単位,4,FALSE))</f>
        <v>kWh</v>
      </c>
      <c r="G7" s="665"/>
      <c r="H7" s="457" t="str">
        <f t="shared" ref="H7:H21" si="1">IF($D7="","",VLOOKUP($D7,活動の種別と単位,5,FALSE))</f>
        <v>---</v>
      </c>
      <c r="I7" s="653">
        <v>4.44E-4</v>
      </c>
      <c r="J7" s="457" t="str">
        <f t="shared" ref="J7:J21" si="2">IF($D7="","",VLOOKUP($D7,活動の種別と単位,6,FALSE))</f>
        <v>t-CO2/kWh</v>
      </c>
      <c r="K7" s="442">
        <f>IF($D7="","",IF($A7=0,E7*G7*I7,E7*I7))</f>
        <v>88.8</v>
      </c>
      <c r="L7" s="228"/>
      <c r="M7" s="459" t="str">
        <f t="shared" ref="M7:M21" si="3">IF($D7="","",VLOOKUP($D7,活動の種別と単位,3,FALSE))</f>
        <v>使用量</v>
      </c>
      <c r="N7" s="461" t="str">
        <f t="shared" ref="N7:N31" si="4">IF($D7="","",VLOOKUP($D7,活動の種別と単位,7,FALSE))</f>
        <v>対象</v>
      </c>
      <c r="O7" s="462">
        <f t="shared" ref="O7:O31" si="5">IF($D7="","",IF(N7="---","---",IF(OR($D7="系統電力",$D7="産業用蒸気",$D7="温水",$D7="冷水",$D7="蒸気（産業用以外）"),E7*VLOOKUP($D7,GJ換算係数,2,FALSE),E7*G7)))</f>
        <v>1952</v>
      </c>
      <c r="BS7" s="10"/>
      <c r="BT7" s="9"/>
    </row>
    <row r="8" spans="1:72" ht="24" customHeight="1" x14ac:dyDescent="0.4">
      <c r="A8" s="240">
        <f>VLOOKUP(D8,非表示_活動量と単位!$D$8:$E$75,2,FALSE)</f>
        <v>0</v>
      </c>
      <c r="B8" s="571"/>
      <c r="C8" s="685"/>
      <c r="D8" s="673" t="s">
        <v>605</v>
      </c>
      <c r="E8" s="664">
        <v>1000</v>
      </c>
      <c r="F8" s="465" t="str">
        <f t="shared" si="0"/>
        <v>kl</v>
      </c>
      <c r="G8" s="642">
        <v>38.9</v>
      </c>
      <c r="H8" s="465" t="str">
        <f t="shared" si="1"/>
        <v>GJ/kl</v>
      </c>
      <c r="I8" s="641">
        <v>7.0800000000000002E-2</v>
      </c>
      <c r="J8" s="465" t="str">
        <f t="shared" si="2"/>
        <v>t-CO2/GJ</v>
      </c>
      <c r="K8" s="440">
        <f t="shared" ref="K8:K20" si="6">IF($D8="","",IF($A8=0,E8*G8*I8,E8*I8))</f>
        <v>2754.12</v>
      </c>
      <c r="L8" s="229"/>
      <c r="M8" s="467" t="str">
        <f t="shared" si="3"/>
        <v>使用量</v>
      </c>
      <c r="N8" s="470" t="str">
        <f t="shared" si="4"/>
        <v>対象</v>
      </c>
      <c r="O8" s="471">
        <f t="shared" si="5"/>
        <v>38900</v>
      </c>
      <c r="BS8" s="10"/>
      <c r="BT8" s="9"/>
    </row>
    <row r="9" spans="1:72" ht="24" customHeight="1" x14ac:dyDescent="0.4">
      <c r="A9" s="240" t="e">
        <f>VLOOKUP(D9,非表示_活動量と単位!$D$8:$E$75,2,FALSE)</f>
        <v>#N/A</v>
      </c>
      <c r="B9" s="571"/>
      <c r="C9" s="685"/>
      <c r="D9" s="674"/>
      <c r="E9" s="669"/>
      <c r="F9" s="465"/>
      <c r="G9" s="516"/>
      <c r="H9" s="465"/>
      <c r="I9" s="641"/>
      <c r="J9" s="465"/>
      <c r="K9" s="440"/>
      <c r="L9" s="671"/>
      <c r="M9" s="467"/>
      <c r="N9" s="470"/>
      <c r="O9" s="471"/>
      <c r="BS9" s="10"/>
      <c r="BT9" s="9"/>
    </row>
    <row r="10" spans="1:72" ht="24" customHeight="1" x14ac:dyDescent="0.4">
      <c r="A10" s="240" t="e">
        <f>VLOOKUP(D10,非表示_活動量と単位!$D$8:$E$75,2,FALSE)</f>
        <v>#N/A</v>
      </c>
      <c r="B10" s="571"/>
      <c r="C10" s="686"/>
      <c r="D10" s="675"/>
      <c r="E10" s="515"/>
      <c r="F10" s="465" t="str">
        <f t="shared" si="0"/>
        <v/>
      </c>
      <c r="G10" s="516"/>
      <c r="H10" s="465" t="str">
        <f t="shared" si="1"/>
        <v/>
      </c>
      <c r="I10" s="606"/>
      <c r="J10" s="465" t="str">
        <f t="shared" si="2"/>
        <v/>
      </c>
      <c r="K10" s="440" t="str">
        <f t="shared" si="6"/>
        <v/>
      </c>
      <c r="L10" s="229"/>
      <c r="M10" s="467" t="str">
        <f t="shared" si="3"/>
        <v/>
      </c>
      <c r="N10" s="470" t="str">
        <f t="shared" si="4"/>
        <v/>
      </c>
      <c r="O10" s="471" t="str">
        <f t="shared" si="5"/>
        <v/>
      </c>
      <c r="BS10" s="10"/>
      <c r="BT10" s="9"/>
    </row>
    <row r="11" spans="1:72" ht="24" customHeight="1" x14ac:dyDescent="0.4">
      <c r="A11" s="240" t="e">
        <f>VLOOKUP(D11,非表示_活動量と単位!$D$8:$E$75,2,FALSE)</f>
        <v>#N/A</v>
      </c>
      <c r="B11" s="571"/>
      <c r="C11" s="686"/>
      <c r="D11" s="675"/>
      <c r="E11" s="515"/>
      <c r="F11" s="465" t="str">
        <f t="shared" si="0"/>
        <v/>
      </c>
      <c r="G11" s="516"/>
      <c r="H11" s="465" t="str">
        <f t="shared" si="1"/>
        <v/>
      </c>
      <c r="I11" s="606"/>
      <c r="J11" s="465" t="str">
        <f t="shared" si="2"/>
        <v/>
      </c>
      <c r="K11" s="440" t="str">
        <f t="shared" si="6"/>
        <v/>
      </c>
      <c r="L11" s="229"/>
      <c r="M11" s="467" t="str">
        <f t="shared" si="3"/>
        <v/>
      </c>
      <c r="N11" s="470" t="str">
        <f t="shared" si="4"/>
        <v/>
      </c>
      <c r="O11" s="471" t="str">
        <f t="shared" si="5"/>
        <v/>
      </c>
      <c r="BS11" s="10"/>
      <c r="BT11" s="9"/>
    </row>
    <row r="12" spans="1:72" ht="24" customHeight="1" x14ac:dyDescent="0.4">
      <c r="A12" s="240" t="e">
        <f>VLOOKUP(D12,非表示_活動量と単位!$D$8:$E$75,2,FALSE)</f>
        <v>#N/A</v>
      </c>
      <c r="B12" s="571"/>
      <c r="C12" s="686"/>
      <c r="D12" s="675"/>
      <c r="E12" s="515"/>
      <c r="F12" s="465" t="str">
        <f t="shared" si="0"/>
        <v/>
      </c>
      <c r="G12" s="516"/>
      <c r="H12" s="465" t="str">
        <f t="shared" si="1"/>
        <v/>
      </c>
      <c r="I12" s="606"/>
      <c r="J12" s="465" t="str">
        <f t="shared" si="2"/>
        <v/>
      </c>
      <c r="K12" s="440" t="str">
        <f t="shared" ref="K12:K13" si="7">IF($D12="","",IF($A12=0,E12*G12*I12,E12*I12))</f>
        <v/>
      </c>
      <c r="L12" s="229"/>
      <c r="M12" s="467" t="str">
        <f t="shared" si="3"/>
        <v/>
      </c>
      <c r="N12" s="470" t="str">
        <f t="shared" si="4"/>
        <v/>
      </c>
      <c r="O12" s="471" t="str">
        <f t="shared" si="5"/>
        <v/>
      </c>
      <c r="BS12" s="10"/>
      <c r="BT12" s="9"/>
    </row>
    <row r="13" spans="1:72" ht="24" customHeight="1" x14ac:dyDescent="0.4">
      <c r="A13" s="240" t="e">
        <f>VLOOKUP(D13,非表示_活動量と単位!$D$8:$E$75,2,FALSE)</f>
        <v>#N/A</v>
      </c>
      <c r="B13" s="571"/>
      <c r="C13" s="686"/>
      <c r="D13" s="675"/>
      <c r="E13" s="515"/>
      <c r="F13" s="465" t="str">
        <f t="shared" si="0"/>
        <v/>
      </c>
      <c r="G13" s="516"/>
      <c r="H13" s="465" t="str">
        <f t="shared" si="1"/>
        <v/>
      </c>
      <c r="I13" s="606"/>
      <c r="J13" s="465" t="str">
        <f t="shared" si="2"/>
        <v/>
      </c>
      <c r="K13" s="440" t="str">
        <f t="shared" si="7"/>
        <v/>
      </c>
      <c r="L13" s="229"/>
      <c r="M13" s="467" t="str">
        <f t="shared" si="3"/>
        <v/>
      </c>
      <c r="N13" s="470" t="str">
        <f t="shared" si="4"/>
        <v/>
      </c>
      <c r="O13" s="471" t="str">
        <f t="shared" si="5"/>
        <v/>
      </c>
      <c r="BS13" s="10"/>
      <c r="BT13" s="9"/>
    </row>
    <row r="14" spans="1:72" ht="24" customHeight="1" x14ac:dyDescent="0.4">
      <c r="A14" s="240" t="e">
        <f>VLOOKUP(D14,非表示_活動量と単位!$D$8:$E$75,2,FALSE)</f>
        <v>#N/A</v>
      </c>
      <c r="B14" s="571"/>
      <c r="C14" s="686"/>
      <c r="D14" s="675"/>
      <c r="E14" s="515"/>
      <c r="F14" s="465" t="str">
        <f t="shared" si="0"/>
        <v/>
      </c>
      <c r="G14" s="516"/>
      <c r="H14" s="465" t="str">
        <f t="shared" si="1"/>
        <v/>
      </c>
      <c r="I14" s="606"/>
      <c r="J14" s="465" t="str">
        <f t="shared" si="2"/>
        <v/>
      </c>
      <c r="K14" s="440" t="str">
        <f t="shared" si="6"/>
        <v/>
      </c>
      <c r="L14" s="229"/>
      <c r="M14" s="467" t="str">
        <f t="shared" si="3"/>
        <v/>
      </c>
      <c r="N14" s="470" t="str">
        <f t="shared" si="4"/>
        <v/>
      </c>
      <c r="O14" s="471" t="str">
        <f t="shared" si="5"/>
        <v/>
      </c>
      <c r="BS14" s="10"/>
      <c r="BT14" s="9"/>
    </row>
    <row r="15" spans="1:72" ht="24" customHeight="1" x14ac:dyDescent="0.4">
      <c r="A15" s="240" t="e">
        <f>VLOOKUP(D15,非表示_活動量と単位!$D$8:$E$75,2,FALSE)</f>
        <v>#N/A</v>
      </c>
      <c r="B15" s="571"/>
      <c r="C15" s="686"/>
      <c r="D15" s="675"/>
      <c r="E15" s="515"/>
      <c r="F15" s="465" t="str">
        <f t="shared" si="0"/>
        <v/>
      </c>
      <c r="G15" s="516"/>
      <c r="H15" s="465" t="str">
        <f t="shared" si="1"/>
        <v/>
      </c>
      <c r="I15" s="606"/>
      <c r="J15" s="465" t="str">
        <f t="shared" si="2"/>
        <v/>
      </c>
      <c r="K15" s="440" t="str">
        <f t="shared" si="6"/>
        <v/>
      </c>
      <c r="L15" s="229"/>
      <c r="M15" s="467" t="str">
        <f t="shared" si="3"/>
        <v/>
      </c>
      <c r="N15" s="470" t="str">
        <f t="shared" si="4"/>
        <v/>
      </c>
      <c r="O15" s="471" t="str">
        <f t="shared" si="5"/>
        <v/>
      </c>
      <c r="BS15" s="10"/>
      <c r="BT15" s="9"/>
    </row>
    <row r="16" spans="1:72" ht="24" customHeight="1" x14ac:dyDescent="0.4">
      <c r="A16" s="240" t="e">
        <f>VLOOKUP(D16,非表示_活動量と単位!$D$8:$E$75,2,FALSE)</f>
        <v>#N/A</v>
      </c>
      <c r="B16" s="571"/>
      <c r="C16" s="686"/>
      <c r="D16" s="675"/>
      <c r="E16" s="515"/>
      <c r="F16" s="465" t="str">
        <f t="shared" si="0"/>
        <v/>
      </c>
      <c r="G16" s="516"/>
      <c r="H16" s="465" t="str">
        <f t="shared" si="1"/>
        <v/>
      </c>
      <c r="I16" s="606"/>
      <c r="J16" s="465" t="str">
        <f t="shared" si="2"/>
        <v/>
      </c>
      <c r="K16" s="440" t="str">
        <f t="shared" si="6"/>
        <v/>
      </c>
      <c r="L16" s="229"/>
      <c r="M16" s="467" t="str">
        <f t="shared" si="3"/>
        <v/>
      </c>
      <c r="N16" s="470" t="str">
        <f t="shared" si="4"/>
        <v/>
      </c>
      <c r="O16" s="471" t="str">
        <f t="shared" si="5"/>
        <v/>
      </c>
      <c r="BS16" s="10"/>
      <c r="BT16" s="9"/>
    </row>
    <row r="17" spans="1:72" ht="24" customHeight="1" x14ac:dyDescent="0.4">
      <c r="A17" s="240" t="e">
        <f>VLOOKUP(D17,非表示_活動量と単位!$D$8:$E$75,2,FALSE)</f>
        <v>#N/A</v>
      </c>
      <c r="B17" s="571"/>
      <c r="C17" s="686"/>
      <c r="D17" s="675"/>
      <c r="E17" s="515"/>
      <c r="F17" s="465" t="str">
        <f t="shared" si="0"/>
        <v/>
      </c>
      <c r="G17" s="516"/>
      <c r="H17" s="465" t="str">
        <f t="shared" si="1"/>
        <v/>
      </c>
      <c r="I17" s="606"/>
      <c r="J17" s="465" t="str">
        <f t="shared" si="2"/>
        <v/>
      </c>
      <c r="K17" s="440" t="str">
        <f t="shared" si="6"/>
        <v/>
      </c>
      <c r="L17" s="229"/>
      <c r="M17" s="467" t="str">
        <f t="shared" si="3"/>
        <v/>
      </c>
      <c r="N17" s="470" t="str">
        <f t="shared" si="4"/>
        <v/>
      </c>
      <c r="O17" s="471" t="str">
        <f t="shared" si="5"/>
        <v/>
      </c>
      <c r="BS17" s="10"/>
      <c r="BT17" s="9"/>
    </row>
    <row r="18" spans="1:72" ht="24" customHeight="1" x14ac:dyDescent="0.4">
      <c r="A18" s="240" t="e">
        <f>VLOOKUP(D18,非表示_活動量と単位!$D$8:$E$75,2,FALSE)</f>
        <v>#N/A</v>
      </c>
      <c r="B18" s="571"/>
      <c r="C18" s="686"/>
      <c r="D18" s="675"/>
      <c r="E18" s="515"/>
      <c r="F18" s="465" t="str">
        <f t="shared" si="0"/>
        <v/>
      </c>
      <c r="G18" s="516"/>
      <c r="H18" s="465" t="str">
        <f t="shared" si="1"/>
        <v/>
      </c>
      <c r="I18" s="606"/>
      <c r="J18" s="465" t="str">
        <f t="shared" si="2"/>
        <v/>
      </c>
      <c r="K18" s="440" t="str">
        <f t="shared" si="6"/>
        <v/>
      </c>
      <c r="L18" s="229"/>
      <c r="M18" s="467" t="str">
        <f t="shared" si="3"/>
        <v/>
      </c>
      <c r="N18" s="470" t="str">
        <f t="shared" si="4"/>
        <v/>
      </c>
      <c r="O18" s="471" t="str">
        <f t="shared" si="5"/>
        <v/>
      </c>
      <c r="BS18" s="10"/>
      <c r="BT18" s="9"/>
    </row>
    <row r="19" spans="1:72" ht="24" customHeight="1" x14ac:dyDescent="0.4">
      <c r="A19" s="240" t="e">
        <f>VLOOKUP(D19,非表示_活動量と単位!$D$8:$E$75,2,FALSE)</f>
        <v>#N/A</v>
      </c>
      <c r="B19" s="571"/>
      <c r="C19" s="686"/>
      <c r="D19" s="675"/>
      <c r="E19" s="515"/>
      <c r="F19" s="465" t="str">
        <f t="shared" si="0"/>
        <v/>
      </c>
      <c r="G19" s="516"/>
      <c r="H19" s="465" t="str">
        <f t="shared" si="1"/>
        <v/>
      </c>
      <c r="I19" s="606"/>
      <c r="J19" s="465" t="str">
        <f t="shared" si="2"/>
        <v/>
      </c>
      <c r="K19" s="440" t="str">
        <f t="shared" si="6"/>
        <v/>
      </c>
      <c r="L19" s="229"/>
      <c r="M19" s="467" t="str">
        <f t="shared" si="3"/>
        <v/>
      </c>
      <c r="N19" s="470" t="str">
        <f t="shared" si="4"/>
        <v/>
      </c>
      <c r="O19" s="471" t="str">
        <f t="shared" si="5"/>
        <v/>
      </c>
      <c r="BS19" s="10"/>
      <c r="BT19" s="9"/>
    </row>
    <row r="20" spans="1:72" ht="24" customHeight="1" x14ac:dyDescent="0.4">
      <c r="A20" s="240" t="e">
        <f>VLOOKUP(D20,非表示_活動量と単位!$D$8:$E$75,2,FALSE)</f>
        <v>#N/A</v>
      </c>
      <c r="B20" s="571"/>
      <c r="C20" s="686"/>
      <c r="D20" s="675"/>
      <c r="E20" s="515"/>
      <c r="F20" s="465" t="str">
        <f t="shared" si="0"/>
        <v/>
      </c>
      <c r="G20" s="516"/>
      <c r="H20" s="465" t="str">
        <f t="shared" si="1"/>
        <v/>
      </c>
      <c r="I20" s="606"/>
      <c r="J20" s="465" t="str">
        <f t="shared" si="2"/>
        <v/>
      </c>
      <c r="K20" s="440" t="str">
        <f t="shared" si="6"/>
        <v/>
      </c>
      <c r="L20" s="229"/>
      <c r="M20" s="467" t="str">
        <f t="shared" si="3"/>
        <v/>
      </c>
      <c r="N20" s="470" t="str">
        <f t="shared" si="4"/>
        <v/>
      </c>
      <c r="O20" s="471" t="str">
        <f t="shared" si="5"/>
        <v/>
      </c>
      <c r="BS20" s="10"/>
      <c r="BT20" s="9"/>
    </row>
    <row r="21" spans="1:72" ht="21.6" customHeight="1" thickBot="1" x14ac:dyDescent="0.45">
      <c r="A21" s="240" t="e">
        <f>VLOOKUP(D21,非表示_活動量と単位!$D$8:$E$75,2,FALSE)</f>
        <v>#N/A</v>
      </c>
      <c r="B21" s="571"/>
      <c r="C21" s="686"/>
      <c r="D21" s="676"/>
      <c r="E21" s="525"/>
      <c r="F21" s="457" t="str">
        <f t="shared" si="0"/>
        <v/>
      </c>
      <c r="G21" s="519"/>
      <c r="H21" s="475" t="str">
        <f t="shared" si="1"/>
        <v/>
      </c>
      <c r="I21" s="607"/>
      <c r="J21" s="475" t="str">
        <f t="shared" si="2"/>
        <v/>
      </c>
      <c r="K21" s="443" t="str">
        <f>IF($D21="","",IF($A21=0,E21*G21*I21,E21*I21))</f>
        <v/>
      </c>
      <c r="L21" s="230"/>
      <c r="M21" s="478" t="str">
        <f t="shared" si="3"/>
        <v/>
      </c>
      <c r="N21" s="483" t="str">
        <f t="shared" si="4"/>
        <v/>
      </c>
      <c r="O21" s="484" t="str">
        <f t="shared" si="5"/>
        <v/>
      </c>
      <c r="BS21" s="10"/>
      <c r="BT21" s="9"/>
    </row>
    <row r="22" spans="1:72" ht="24" customHeight="1" x14ac:dyDescent="0.4">
      <c r="A22" s="240">
        <f t="shared" ref="A22:A30" si="8">IF($G22="",1,0)</f>
        <v>1</v>
      </c>
      <c r="B22" s="571"/>
      <c r="C22" s="686"/>
      <c r="D22" s="682" t="s">
        <v>644</v>
      </c>
      <c r="E22" s="512"/>
      <c r="F22" s="487"/>
      <c r="G22" s="522"/>
      <c r="H22" s="487"/>
      <c r="I22" s="608"/>
      <c r="J22" s="487"/>
      <c r="K22" s="439" t="str">
        <f>IF($E22="","",IF($A22=0,E22*G22*I22,E22*I22))</f>
        <v/>
      </c>
      <c r="L22" s="231"/>
      <c r="M22" s="489"/>
      <c r="N22" s="450" t="str">
        <f t="shared" si="4"/>
        <v>---</v>
      </c>
      <c r="O22" s="451" t="str">
        <f t="shared" si="5"/>
        <v>---</v>
      </c>
      <c r="BS22" s="10"/>
      <c r="BT22" s="9"/>
    </row>
    <row r="23" spans="1:72" ht="24" customHeight="1" x14ac:dyDescent="0.4">
      <c r="A23" s="240">
        <f t="shared" si="8"/>
        <v>1</v>
      </c>
      <c r="B23" s="571"/>
      <c r="C23" s="686"/>
      <c r="D23" s="683" t="s">
        <v>644</v>
      </c>
      <c r="E23" s="515"/>
      <c r="F23" s="497"/>
      <c r="G23" s="516"/>
      <c r="H23" s="497"/>
      <c r="I23" s="606"/>
      <c r="J23" s="497"/>
      <c r="K23" s="440" t="str">
        <f t="shared" ref="K23:K31" si="9">IF($E23="","",IF($A23=0,E23*G23*I23,E23*I23))</f>
        <v/>
      </c>
      <c r="L23" s="229"/>
      <c r="M23" s="498"/>
      <c r="N23" s="446" t="str">
        <f t="shared" si="4"/>
        <v>---</v>
      </c>
      <c r="O23" s="452" t="str">
        <f t="shared" si="5"/>
        <v>---</v>
      </c>
      <c r="BS23" s="10"/>
      <c r="BT23" s="9"/>
    </row>
    <row r="24" spans="1:72" ht="24" customHeight="1" x14ac:dyDescent="0.4">
      <c r="A24" s="240">
        <f t="shared" si="8"/>
        <v>1</v>
      </c>
      <c r="B24" s="571"/>
      <c r="C24" s="686"/>
      <c r="D24" s="683" t="s">
        <v>644</v>
      </c>
      <c r="E24" s="515"/>
      <c r="F24" s="497"/>
      <c r="G24" s="516"/>
      <c r="H24" s="497"/>
      <c r="I24" s="606"/>
      <c r="J24" s="497"/>
      <c r="K24" s="440" t="str">
        <f t="shared" si="9"/>
        <v/>
      </c>
      <c r="L24" s="229"/>
      <c r="M24" s="498"/>
      <c r="N24" s="446" t="str">
        <f t="shared" si="4"/>
        <v>---</v>
      </c>
      <c r="O24" s="452" t="str">
        <f t="shared" si="5"/>
        <v>---</v>
      </c>
      <c r="BS24" s="10"/>
      <c r="BT24" s="9"/>
    </row>
    <row r="25" spans="1:72" ht="24" customHeight="1" x14ac:dyDescent="0.4">
      <c r="A25" s="240">
        <f t="shared" si="8"/>
        <v>1</v>
      </c>
      <c r="B25" s="571"/>
      <c r="C25" s="686"/>
      <c r="D25" s="683" t="s">
        <v>644</v>
      </c>
      <c r="E25" s="515"/>
      <c r="F25" s="497"/>
      <c r="G25" s="516"/>
      <c r="H25" s="497"/>
      <c r="I25" s="606"/>
      <c r="J25" s="497"/>
      <c r="K25" s="440" t="str">
        <f t="shared" si="9"/>
        <v/>
      </c>
      <c r="L25" s="229"/>
      <c r="M25" s="498"/>
      <c r="N25" s="446" t="str">
        <f t="shared" si="4"/>
        <v>---</v>
      </c>
      <c r="O25" s="452" t="str">
        <f t="shared" si="5"/>
        <v>---</v>
      </c>
      <c r="BS25" s="10"/>
      <c r="BT25" s="9"/>
    </row>
    <row r="26" spans="1:72" ht="24" customHeight="1" x14ac:dyDescent="0.4">
      <c r="A26" s="240">
        <f t="shared" si="8"/>
        <v>1</v>
      </c>
      <c r="B26" s="571"/>
      <c r="C26" s="686"/>
      <c r="D26" s="683" t="s">
        <v>644</v>
      </c>
      <c r="E26" s="515"/>
      <c r="F26" s="497"/>
      <c r="G26" s="516"/>
      <c r="H26" s="497"/>
      <c r="I26" s="606"/>
      <c r="J26" s="497"/>
      <c r="K26" s="440" t="str">
        <f t="shared" si="9"/>
        <v/>
      </c>
      <c r="L26" s="229"/>
      <c r="M26" s="498"/>
      <c r="N26" s="446" t="str">
        <f t="shared" si="4"/>
        <v>---</v>
      </c>
      <c r="O26" s="452" t="str">
        <f t="shared" si="5"/>
        <v>---</v>
      </c>
      <c r="BS26" s="10"/>
      <c r="BT26" s="9"/>
    </row>
    <row r="27" spans="1:72" ht="24" customHeight="1" x14ac:dyDescent="0.4">
      <c r="A27" s="240">
        <f t="shared" si="8"/>
        <v>1</v>
      </c>
      <c r="B27" s="571"/>
      <c r="C27" s="686"/>
      <c r="D27" s="683" t="s">
        <v>644</v>
      </c>
      <c r="E27" s="515"/>
      <c r="F27" s="497"/>
      <c r="G27" s="516"/>
      <c r="H27" s="497"/>
      <c r="I27" s="606"/>
      <c r="J27" s="497"/>
      <c r="K27" s="440" t="str">
        <f t="shared" si="9"/>
        <v/>
      </c>
      <c r="L27" s="229"/>
      <c r="M27" s="498"/>
      <c r="N27" s="446" t="str">
        <f t="shared" si="4"/>
        <v>---</v>
      </c>
      <c r="O27" s="452" t="str">
        <f t="shared" si="5"/>
        <v>---</v>
      </c>
      <c r="BS27" s="10"/>
      <c r="BT27" s="9"/>
    </row>
    <row r="28" spans="1:72" ht="24" customHeight="1" x14ac:dyDescent="0.4">
      <c r="A28" s="240">
        <f t="shared" si="8"/>
        <v>1</v>
      </c>
      <c r="B28" s="571"/>
      <c r="C28" s="686"/>
      <c r="D28" s="683" t="s">
        <v>644</v>
      </c>
      <c r="E28" s="515"/>
      <c r="F28" s="497"/>
      <c r="G28" s="516"/>
      <c r="H28" s="497"/>
      <c r="I28" s="606"/>
      <c r="J28" s="497"/>
      <c r="K28" s="440" t="str">
        <f t="shared" si="9"/>
        <v/>
      </c>
      <c r="L28" s="229"/>
      <c r="M28" s="498"/>
      <c r="N28" s="446" t="str">
        <f t="shared" si="4"/>
        <v>---</v>
      </c>
      <c r="O28" s="452" t="str">
        <f t="shared" si="5"/>
        <v>---</v>
      </c>
      <c r="BS28" s="10"/>
      <c r="BT28" s="9"/>
    </row>
    <row r="29" spans="1:72" ht="24" customHeight="1" x14ac:dyDescent="0.4">
      <c r="A29" s="240">
        <f t="shared" si="8"/>
        <v>1</v>
      </c>
      <c r="B29" s="571"/>
      <c r="C29" s="686"/>
      <c r="D29" s="683" t="s">
        <v>644</v>
      </c>
      <c r="E29" s="515"/>
      <c r="F29" s="497"/>
      <c r="G29" s="516"/>
      <c r="H29" s="497"/>
      <c r="I29" s="606"/>
      <c r="J29" s="497"/>
      <c r="K29" s="440" t="str">
        <f t="shared" si="9"/>
        <v/>
      </c>
      <c r="L29" s="229"/>
      <c r="M29" s="498"/>
      <c r="N29" s="446" t="str">
        <f t="shared" si="4"/>
        <v>---</v>
      </c>
      <c r="O29" s="452" t="str">
        <f t="shared" si="5"/>
        <v>---</v>
      </c>
      <c r="BS29" s="10"/>
      <c r="BT29" s="9"/>
    </row>
    <row r="30" spans="1:72" ht="24" customHeight="1" x14ac:dyDescent="0.4">
      <c r="A30" s="240">
        <f t="shared" si="8"/>
        <v>1</v>
      </c>
      <c r="B30" s="571"/>
      <c r="C30" s="686"/>
      <c r="D30" s="683" t="s">
        <v>644</v>
      </c>
      <c r="E30" s="515"/>
      <c r="F30" s="497"/>
      <c r="G30" s="516"/>
      <c r="H30" s="497"/>
      <c r="I30" s="606"/>
      <c r="J30" s="497"/>
      <c r="K30" s="440" t="str">
        <f t="shared" si="9"/>
        <v/>
      </c>
      <c r="L30" s="229"/>
      <c r="M30" s="498"/>
      <c r="N30" s="446" t="str">
        <f t="shared" si="4"/>
        <v>---</v>
      </c>
      <c r="O30" s="452" t="str">
        <f t="shared" si="5"/>
        <v>---</v>
      </c>
      <c r="BS30" s="10"/>
      <c r="BT30" s="9"/>
    </row>
    <row r="31" spans="1:72" ht="24" customHeight="1" thickBot="1" x14ac:dyDescent="0.45">
      <c r="A31" s="240">
        <f t="shared" ref="A31" si="10">IF($G31="",1,0)</f>
        <v>1</v>
      </c>
      <c r="B31" s="571"/>
      <c r="C31" s="686"/>
      <c r="D31" s="684" t="s">
        <v>644</v>
      </c>
      <c r="E31" s="525"/>
      <c r="F31" s="501"/>
      <c r="G31" s="524"/>
      <c r="H31" s="501"/>
      <c r="I31" s="609"/>
      <c r="J31" s="501"/>
      <c r="K31" s="441" t="str">
        <f t="shared" si="9"/>
        <v/>
      </c>
      <c r="L31" s="232"/>
      <c r="M31" s="503"/>
      <c r="N31" s="453" t="str">
        <f t="shared" si="4"/>
        <v>---</v>
      </c>
      <c r="O31" s="454" t="str">
        <f t="shared" si="5"/>
        <v>---</v>
      </c>
      <c r="BS31" s="10"/>
      <c r="BT31" s="9"/>
    </row>
    <row r="32" spans="1:72" ht="27.6" customHeight="1" thickBot="1" x14ac:dyDescent="0.45">
      <c r="A32" s="364"/>
      <c r="B32" s="298"/>
      <c r="C32" s="7"/>
      <c r="D32" s="7"/>
      <c r="I32" s="922" t="s">
        <v>756</v>
      </c>
      <c r="J32" s="923"/>
      <c r="K32" s="696">
        <f>SUM($K$7:$K$31)+SUM($K$47:$K$101)</f>
        <v>2842.92</v>
      </c>
      <c r="L32" s="510"/>
      <c r="M32" s="37"/>
      <c r="N32" s="238" t="s">
        <v>782</v>
      </c>
      <c r="O32" s="705">
        <f>SUM($O$7:$O$31)+SUM($O$47:$O$101)</f>
        <v>40852</v>
      </c>
      <c r="BS32" s="10"/>
      <c r="BT32" s="9"/>
    </row>
    <row r="33" spans="1:72" ht="27.6" customHeight="1" thickBot="1" x14ac:dyDescent="0.45">
      <c r="A33" s="364"/>
      <c r="B33" s="298"/>
      <c r="C33" s="7"/>
      <c r="D33" s="7"/>
      <c r="I33" s="938" t="s">
        <v>781</v>
      </c>
      <c r="J33" s="939"/>
      <c r="K33" s="696">
        <f>SUMIFS(K7:K31,N7:N31,"対象")+SUMIFS(K47:K101,N47:N101,"対象")</f>
        <v>2842.92</v>
      </c>
      <c r="L33" s="510"/>
      <c r="M33" s="37"/>
      <c r="N33" s="239" t="s">
        <v>975</v>
      </c>
      <c r="O33" s="698">
        <f>IFERROR(K33/O32,"---")</f>
        <v>6.9590717712719088E-2</v>
      </c>
      <c r="BS33" s="10"/>
      <c r="BT33" s="9"/>
    </row>
    <row r="34" spans="1:72" ht="6" customHeight="1" x14ac:dyDescent="0.4">
      <c r="A34" s="364"/>
      <c r="B34" s="301"/>
      <c r="C34" s="116"/>
      <c r="D34" s="6"/>
      <c r="J34" s="102"/>
      <c r="K34" s="102"/>
      <c r="L34" s="102"/>
      <c r="M34" s="37"/>
      <c r="BS34" s="10"/>
      <c r="BT34" s="9"/>
    </row>
    <row r="35" spans="1:72" ht="12" customHeight="1" x14ac:dyDescent="0.4">
      <c r="B35" s="567" t="s">
        <v>870</v>
      </c>
      <c r="C35" s="279" t="s">
        <v>871</v>
      </c>
      <c r="D35" s="6"/>
      <c r="BS35" s="117"/>
      <c r="BT35" s="9"/>
    </row>
    <row r="36" spans="1:72" ht="14.45" customHeight="1" x14ac:dyDescent="0.4">
      <c r="B36" s="567" t="s">
        <v>582</v>
      </c>
      <c r="C36" s="147" t="s">
        <v>965</v>
      </c>
      <c r="BS36" s="11"/>
      <c r="BT36" s="9"/>
    </row>
    <row r="37" spans="1:72" ht="14.45" customHeight="1" x14ac:dyDescent="0.4">
      <c r="B37" s="568"/>
      <c r="C37" s="277" t="s">
        <v>966</v>
      </c>
      <c r="D37" s="7"/>
      <c r="BS37" s="11"/>
      <c r="BT37" s="9"/>
    </row>
    <row r="38" spans="1:72" ht="14.45" customHeight="1" x14ac:dyDescent="0.4">
      <c r="B38" s="568"/>
      <c r="C38" s="41" t="s">
        <v>985</v>
      </c>
      <c r="BS38" s="11"/>
      <c r="BT38" s="9"/>
    </row>
    <row r="39" spans="1:72" ht="14.45" customHeight="1" x14ac:dyDescent="0.4">
      <c r="B39" s="567"/>
      <c r="C39" s="277" t="s">
        <v>967</v>
      </c>
      <c r="BS39" s="11"/>
      <c r="BT39" s="9"/>
    </row>
    <row r="40" spans="1:72" ht="14.45" customHeight="1" x14ac:dyDescent="0.4">
      <c r="B40" s="567"/>
      <c r="C40" s="41" t="s">
        <v>973</v>
      </c>
      <c r="BS40" s="11"/>
      <c r="BT40" s="9"/>
    </row>
    <row r="41" spans="1:72" ht="14.45" customHeight="1" x14ac:dyDescent="0.4">
      <c r="B41" s="569" t="s">
        <v>583</v>
      </c>
      <c r="C41" s="41" t="s">
        <v>757</v>
      </c>
      <c r="BS41" s="11"/>
      <c r="BT41" s="9"/>
    </row>
    <row r="42" spans="1:72" ht="14.45" customHeight="1" x14ac:dyDescent="0.4">
      <c r="B42" s="569" t="s">
        <v>584</v>
      </c>
      <c r="C42" s="435" t="s">
        <v>869</v>
      </c>
      <c r="BS42" s="11"/>
      <c r="BT42" s="9"/>
    </row>
    <row r="43" spans="1:72" ht="12" customHeight="1" thickBot="1" x14ac:dyDescent="0.45">
      <c r="M43" s="37"/>
      <c r="BS43" s="11"/>
      <c r="BT43" s="9"/>
    </row>
    <row r="44" spans="1:72" ht="12" customHeight="1" x14ac:dyDescent="0.4">
      <c r="B44" s="894"/>
      <c r="C44" s="894"/>
      <c r="D44" s="1031" t="s">
        <v>590</v>
      </c>
      <c r="E44" s="927" t="s">
        <v>591</v>
      </c>
      <c r="F44" s="928"/>
      <c r="G44" s="927" t="s">
        <v>592</v>
      </c>
      <c r="H44" s="931"/>
      <c r="I44" s="928" t="s">
        <v>663</v>
      </c>
      <c r="J44" s="928"/>
      <c r="K44" s="924" t="s">
        <v>845</v>
      </c>
      <c r="L44" s="950" t="s">
        <v>708</v>
      </c>
      <c r="M44" s="933" t="s">
        <v>751</v>
      </c>
      <c r="N44" s="940" t="s">
        <v>777</v>
      </c>
      <c r="O44" s="941"/>
      <c r="P44" s="223"/>
      <c r="BS44" s="11"/>
      <c r="BT44" s="9"/>
    </row>
    <row r="45" spans="1:72" ht="12" customHeight="1" x14ac:dyDescent="0.4">
      <c r="B45" s="894"/>
      <c r="C45" s="894"/>
      <c r="D45" s="1032"/>
      <c r="E45" s="929"/>
      <c r="F45" s="930"/>
      <c r="G45" s="929"/>
      <c r="H45" s="932"/>
      <c r="I45" s="930"/>
      <c r="J45" s="930"/>
      <c r="K45" s="925"/>
      <c r="L45" s="951"/>
      <c r="M45" s="934"/>
      <c r="N45" s="942" t="s">
        <v>778</v>
      </c>
      <c r="O45" s="944" t="s">
        <v>759</v>
      </c>
      <c r="P45" s="223"/>
      <c r="BS45" s="11"/>
      <c r="BT45" s="9"/>
    </row>
    <row r="46" spans="1:72" ht="15.6" customHeight="1" thickBot="1" x14ac:dyDescent="0.45">
      <c r="B46" s="894"/>
      <c r="C46" s="894"/>
      <c r="D46" s="1033"/>
      <c r="E46" s="270" t="s">
        <v>661</v>
      </c>
      <c r="F46" s="271" t="s">
        <v>662</v>
      </c>
      <c r="G46" s="272" t="s">
        <v>707</v>
      </c>
      <c r="H46" s="273" t="s">
        <v>680</v>
      </c>
      <c r="I46" s="274" t="s">
        <v>707</v>
      </c>
      <c r="J46" s="275" t="s">
        <v>680</v>
      </c>
      <c r="K46" s="926"/>
      <c r="L46" s="952"/>
      <c r="M46" s="276" t="s">
        <v>750</v>
      </c>
      <c r="N46" s="943"/>
      <c r="O46" s="945"/>
      <c r="P46" s="223"/>
      <c r="BS46" s="11"/>
      <c r="BT46" s="9"/>
    </row>
    <row r="47" spans="1:72" ht="24" customHeight="1" x14ac:dyDescent="0.4">
      <c r="A47" s="552" t="e">
        <f>VLOOKUP(D47,非表示_活動量と単位!$D$8:$E$75,2,FALSE)</f>
        <v>#N/A</v>
      </c>
      <c r="B47" s="570"/>
      <c r="C47" s="687"/>
      <c r="D47" s="688"/>
      <c r="E47" s="355"/>
      <c r="F47" s="255" t="str">
        <f t="shared" ref="F47:F101" si="11">IF($D47="","",VLOOKUP($D47,活動の種別と単位,4,FALSE))</f>
        <v/>
      </c>
      <c r="G47" s="360"/>
      <c r="H47" s="255" t="str">
        <f t="shared" ref="H47:H101" si="12">IF($D47="","",VLOOKUP($D47,活動の種別と単位,5,FALSE))</f>
        <v/>
      </c>
      <c r="I47" s="603"/>
      <c r="J47" s="255" t="str">
        <f t="shared" ref="J47:J101" si="13">IF($D47="","",VLOOKUP($D47,活動の種別と単位,6,FALSE))</f>
        <v/>
      </c>
      <c r="K47" s="352" t="str">
        <f t="shared" ref="K47:K78" si="14">IF($D47="","",IF($A47=0,E47*G47*I47,E47*I47))</f>
        <v/>
      </c>
      <c r="L47" s="312"/>
      <c r="M47" s="257" t="str">
        <f t="shared" ref="M47:M101" si="15">IF($D47="","",VLOOKUP($D47,活動の種別と単位,3,FALSE))</f>
        <v/>
      </c>
      <c r="N47" s="109" t="str">
        <f t="shared" ref="N47:N101" si="16">IF($D47="","",VLOOKUP($D47,活動の種別と単位,7,FALSE))</f>
        <v/>
      </c>
      <c r="O47" s="462" t="str">
        <f t="shared" ref="O47:O78" si="17">IF($D47="","",IF(N47="---","---",IF(OR($D47="系統電力",$D47="産業用蒸気",$D47="温水",$D47="冷水",$D47="蒸気（産業用以外）"),E47*VLOOKUP($D47,GJ換算係数,2,FALSE),E47*G47)))</f>
        <v/>
      </c>
      <c r="P47" s="223"/>
      <c r="BS47" s="11"/>
      <c r="BT47" s="9"/>
    </row>
    <row r="48" spans="1:72" ht="24" customHeight="1" x14ac:dyDescent="0.4">
      <c r="A48" s="552" t="e">
        <f>VLOOKUP(D48,非表示_活動量と単位!$D$8:$E$75,2,FALSE)</f>
        <v>#N/A</v>
      </c>
      <c r="B48" s="570"/>
      <c r="C48" s="687"/>
      <c r="D48" s="689"/>
      <c r="E48" s="356"/>
      <c r="F48" s="260" t="str">
        <f t="shared" si="11"/>
        <v/>
      </c>
      <c r="G48" s="358"/>
      <c r="H48" s="260" t="str">
        <f t="shared" si="12"/>
        <v/>
      </c>
      <c r="I48" s="604"/>
      <c r="J48" s="260" t="str">
        <f t="shared" si="13"/>
        <v/>
      </c>
      <c r="K48" s="353" t="str">
        <f t="shared" si="14"/>
        <v/>
      </c>
      <c r="L48" s="313"/>
      <c r="M48" s="262" t="str">
        <f t="shared" si="15"/>
        <v/>
      </c>
      <c r="N48" s="114" t="str">
        <f t="shared" si="16"/>
        <v/>
      </c>
      <c r="O48" s="296" t="str">
        <f t="shared" si="17"/>
        <v/>
      </c>
      <c r="P48" s="223"/>
      <c r="BS48" s="11"/>
      <c r="BT48" s="9"/>
    </row>
    <row r="49" spans="1:72" ht="24" customHeight="1" x14ac:dyDescent="0.4">
      <c r="A49" s="552" t="e">
        <f>VLOOKUP(D49,非表示_活動量と単位!$D$8:$E$75,2,FALSE)</f>
        <v>#N/A</v>
      </c>
      <c r="B49" s="570"/>
      <c r="C49" s="687"/>
      <c r="D49" s="689"/>
      <c r="E49" s="356"/>
      <c r="F49" s="260" t="str">
        <f t="shared" si="11"/>
        <v/>
      </c>
      <c r="G49" s="358"/>
      <c r="H49" s="260" t="str">
        <f t="shared" si="12"/>
        <v/>
      </c>
      <c r="I49" s="604"/>
      <c r="J49" s="260" t="str">
        <f t="shared" si="13"/>
        <v/>
      </c>
      <c r="K49" s="353" t="str">
        <f t="shared" si="14"/>
        <v/>
      </c>
      <c r="L49" s="313"/>
      <c r="M49" s="262" t="str">
        <f t="shared" si="15"/>
        <v/>
      </c>
      <c r="N49" s="114" t="str">
        <f t="shared" si="16"/>
        <v/>
      </c>
      <c r="O49" s="296" t="str">
        <f t="shared" si="17"/>
        <v/>
      </c>
      <c r="P49" s="223"/>
      <c r="BS49" s="11"/>
      <c r="BT49" s="9"/>
    </row>
    <row r="50" spans="1:72" ht="24" customHeight="1" x14ac:dyDescent="0.4">
      <c r="A50" s="552" t="e">
        <f>VLOOKUP(D50,非表示_活動量と単位!$D$8:$E$75,2,FALSE)</f>
        <v>#N/A</v>
      </c>
      <c r="B50" s="570"/>
      <c r="C50" s="687"/>
      <c r="D50" s="689"/>
      <c r="E50" s="356"/>
      <c r="F50" s="260" t="str">
        <f t="shared" si="11"/>
        <v/>
      </c>
      <c r="G50" s="358"/>
      <c r="H50" s="260" t="str">
        <f t="shared" si="12"/>
        <v/>
      </c>
      <c r="I50" s="604"/>
      <c r="J50" s="260" t="str">
        <f t="shared" si="13"/>
        <v/>
      </c>
      <c r="K50" s="353" t="str">
        <f t="shared" si="14"/>
        <v/>
      </c>
      <c r="L50" s="313"/>
      <c r="M50" s="262" t="str">
        <f t="shared" si="15"/>
        <v/>
      </c>
      <c r="N50" s="114" t="str">
        <f t="shared" si="16"/>
        <v/>
      </c>
      <c r="O50" s="296" t="str">
        <f t="shared" si="17"/>
        <v/>
      </c>
      <c r="P50" s="223"/>
      <c r="BS50" s="11"/>
      <c r="BT50" s="9"/>
    </row>
    <row r="51" spans="1:72" ht="24" customHeight="1" x14ac:dyDescent="0.4">
      <c r="A51" s="552" t="e">
        <f>VLOOKUP(D51,非表示_活動量と単位!$D$8:$E$75,2,FALSE)</f>
        <v>#N/A</v>
      </c>
      <c r="B51" s="570"/>
      <c r="C51" s="687"/>
      <c r="D51" s="689"/>
      <c r="E51" s="356"/>
      <c r="F51" s="260" t="str">
        <f t="shared" si="11"/>
        <v/>
      </c>
      <c r="G51" s="358"/>
      <c r="H51" s="260" t="str">
        <f t="shared" si="12"/>
        <v/>
      </c>
      <c r="I51" s="604"/>
      <c r="J51" s="260" t="str">
        <f t="shared" si="13"/>
        <v/>
      </c>
      <c r="K51" s="353" t="str">
        <f t="shared" si="14"/>
        <v/>
      </c>
      <c r="L51" s="313"/>
      <c r="M51" s="262" t="str">
        <f t="shared" si="15"/>
        <v/>
      </c>
      <c r="N51" s="114" t="str">
        <f t="shared" si="16"/>
        <v/>
      </c>
      <c r="O51" s="296" t="str">
        <f t="shared" si="17"/>
        <v/>
      </c>
      <c r="P51" s="223"/>
      <c r="BS51" s="11"/>
      <c r="BT51" s="9"/>
    </row>
    <row r="52" spans="1:72" ht="24" customHeight="1" x14ac:dyDescent="0.4">
      <c r="A52" s="552" t="e">
        <f>VLOOKUP(D52,非表示_活動量と単位!$D$8:$E$75,2,FALSE)</f>
        <v>#N/A</v>
      </c>
      <c r="B52" s="570"/>
      <c r="C52" s="687"/>
      <c r="D52" s="689"/>
      <c r="E52" s="356"/>
      <c r="F52" s="260" t="str">
        <f t="shared" si="11"/>
        <v/>
      </c>
      <c r="G52" s="358"/>
      <c r="H52" s="260" t="str">
        <f t="shared" si="12"/>
        <v/>
      </c>
      <c r="I52" s="604"/>
      <c r="J52" s="260" t="str">
        <f t="shared" si="13"/>
        <v/>
      </c>
      <c r="K52" s="353" t="str">
        <f t="shared" si="14"/>
        <v/>
      </c>
      <c r="L52" s="313"/>
      <c r="M52" s="262" t="str">
        <f t="shared" si="15"/>
        <v/>
      </c>
      <c r="N52" s="114" t="str">
        <f t="shared" si="16"/>
        <v/>
      </c>
      <c r="O52" s="296" t="str">
        <f t="shared" si="17"/>
        <v/>
      </c>
      <c r="P52" s="223"/>
      <c r="BS52" s="11"/>
      <c r="BT52" s="9"/>
    </row>
    <row r="53" spans="1:72" ht="24" customHeight="1" x14ac:dyDescent="0.4">
      <c r="A53" s="552" t="e">
        <f>VLOOKUP(D53,非表示_活動量と単位!$D$8:$E$75,2,FALSE)</f>
        <v>#N/A</v>
      </c>
      <c r="B53" s="570"/>
      <c r="C53" s="687"/>
      <c r="D53" s="689"/>
      <c r="E53" s="356"/>
      <c r="F53" s="260" t="str">
        <f t="shared" si="11"/>
        <v/>
      </c>
      <c r="G53" s="358"/>
      <c r="H53" s="260" t="str">
        <f t="shared" si="12"/>
        <v/>
      </c>
      <c r="I53" s="604"/>
      <c r="J53" s="260" t="str">
        <f t="shared" si="13"/>
        <v/>
      </c>
      <c r="K53" s="353" t="str">
        <f t="shared" si="14"/>
        <v/>
      </c>
      <c r="L53" s="313"/>
      <c r="M53" s="262" t="str">
        <f t="shared" si="15"/>
        <v/>
      </c>
      <c r="N53" s="114" t="str">
        <f t="shared" si="16"/>
        <v/>
      </c>
      <c r="O53" s="296" t="str">
        <f t="shared" si="17"/>
        <v/>
      </c>
      <c r="P53" s="223"/>
      <c r="BS53" s="11"/>
      <c r="BT53" s="9"/>
    </row>
    <row r="54" spans="1:72" ht="24" customHeight="1" x14ac:dyDescent="0.4">
      <c r="A54" s="552" t="e">
        <f>VLOOKUP(D54,非表示_活動量と単位!$D$8:$E$75,2,FALSE)</f>
        <v>#N/A</v>
      </c>
      <c r="B54" s="570"/>
      <c r="C54" s="687"/>
      <c r="D54" s="689"/>
      <c r="E54" s="356"/>
      <c r="F54" s="260" t="str">
        <f t="shared" si="11"/>
        <v/>
      </c>
      <c r="G54" s="358"/>
      <c r="H54" s="260" t="str">
        <f t="shared" si="12"/>
        <v/>
      </c>
      <c r="I54" s="604"/>
      <c r="J54" s="260" t="str">
        <f t="shared" si="13"/>
        <v/>
      </c>
      <c r="K54" s="353" t="str">
        <f t="shared" si="14"/>
        <v/>
      </c>
      <c r="L54" s="313"/>
      <c r="M54" s="262" t="str">
        <f t="shared" si="15"/>
        <v/>
      </c>
      <c r="N54" s="114" t="str">
        <f t="shared" si="16"/>
        <v/>
      </c>
      <c r="O54" s="296" t="str">
        <f t="shared" si="17"/>
        <v/>
      </c>
      <c r="P54" s="223"/>
      <c r="BS54" s="11"/>
      <c r="BT54" s="9"/>
    </row>
    <row r="55" spans="1:72" ht="24" customHeight="1" x14ac:dyDescent="0.4">
      <c r="A55" s="552" t="e">
        <f>VLOOKUP(D55,非表示_活動量と単位!$D$8:$E$75,2,FALSE)</f>
        <v>#N/A</v>
      </c>
      <c r="B55" s="570"/>
      <c r="C55" s="687"/>
      <c r="D55" s="689"/>
      <c r="E55" s="356"/>
      <c r="F55" s="260" t="str">
        <f t="shared" si="11"/>
        <v/>
      </c>
      <c r="G55" s="358"/>
      <c r="H55" s="260" t="str">
        <f t="shared" si="12"/>
        <v/>
      </c>
      <c r="I55" s="604"/>
      <c r="J55" s="260" t="str">
        <f t="shared" si="13"/>
        <v/>
      </c>
      <c r="K55" s="353" t="str">
        <f t="shared" si="14"/>
        <v/>
      </c>
      <c r="L55" s="313"/>
      <c r="M55" s="262" t="str">
        <f t="shared" si="15"/>
        <v/>
      </c>
      <c r="N55" s="114" t="str">
        <f t="shared" si="16"/>
        <v/>
      </c>
      <c r="O55" s="296" t="str">
        <f t="shared" si="17"/>
        <v/>
      </c>
      <c r="P55" s="223"/>
      <c r="BS55" s="11"/>
      <c r="BT55" s="9"/>
    </row>
    <row r="56" spans="1:72" ht="24" customHeight="1" x14ac:dyDescent="0.4">
      <c r="A56" s="552" t="e">
        <f>VLOOKUP(D56,非表示_活動量と単位!$D$8:$E$75,2,FALSE)</f>
        <v>#N/A</v>
      </c>
      <c r="B56" s="570"/>
      <c r="C56" s="687"/>
      <c r="D56" s="689"/>
      <c r="E56" s="356"/>
      <c r="F56" s="260" t="str">
        <f t="shared" si="11"/>
        <v/>
      </c>
      <c r="G56" s="358"/>
      <c r="H56" s="260" t="str">
        <f t="shared" si="12"/>
        <v/>
      </c>
      <c r="I56" s="604"/>
      <c r="J56" s="260" t="str">
        <f t="shared" si="13"/>
        <v/>
      </c>
      <c r="K56" s="353" t="str">
        <f t="shared" si="14"/>
        <v/>
      </c>
      <c r="L56" s="313"/>
      <c r="M56" s="262" t="str">
        <f t="shared" si="15"/>
        <v/>
      </c>
      <c r="N56" s="114" t="str">
        <f t="shared" si="16"/>
        <v/>
      </c>
      <c r="O56" s="296" t="str">
        <f t="shared" si="17"/>
        <v/>
      </c>
      <c r="P56" s="223"/>
      <c r="BS56" s="11"/>
      <c r="BT56" s="9"/>
    </row>
    <row r="57" spans="1:72" ht="24" customHeight="1" x14ac:dyDescent="0.4">
      <c r="A57" s="552" t="e">
        <f>VLOOKUP(D57,非表示_活動量と単位!$D$8:$E$75,2,FALSE)</f>
        <v>#N/A</v>
      </c>
      <c r="B57" s="570"/>
      <c r="C57" s="687"/>
      <c r="D57" s="689"/>
      <c r="E57" s="356"/>
      <c r="F57" s="260" t="str">
        <f t="shared" si="11"/>
        <v/>
      </c>
      <c r="G57" s="358"/>
      <c r="H57" s="260" t="str">
        <f t="shared" si="12"/>
        <v/>
      </c>
      <c r="I57" s="604"/>
      <c r="J57" s="260" t="str">
        <f t="shared" si="13"/>
        <v/>
      </c>
      <c r="K57" s="353" t="str">
        <f t="shared" si="14"/>
        <v/>
      </c>
      <c r="L57" s="313"/>
      <c r="M57" s="262" t="str">
        <f t="shared" si="15"/>
        <v/>
      </c>
      <c r="N57" s="114" t="str">
        <f t="shared" si="16"/>
        <v/>
      </c>
      <c r="O57" s="296" t="str">
        <f t="shared" si="17"/>
        <v/>
      </c>
      <c r="P57" s="223"/>
      <c r="BS57" s="11"/>
      <c r="BT57" s="9"/>
    </row>
    <row r="58" spans="1:72" ht="24" customHeight="1" x14ac:dyDescent="0.4">
      <c r="A58" s="552" t="e">
        <f>VLOOKUP(D58,非表示_活動量と単位!$D$8:$E$75,2,FALSE)</f>
        <v>#N/A</v>
      </c>
      <c r="B58" s="570"/>
      <c r="C58" s="687"/>
      <c r="D58" s="689"/>
      <c r="E58" s="356"/>
      <c r="F58" s="260" t="str">
        <f t="shared" si="11"/>
        <v/>
      </c>
      <c r="G58" s="358"/>
      <c r="H58" s="260" t="str">
        <f t="shared" si="12"/>
        <v/>
      </c>
      <c r="I58" s="604"/>
      <c r="J58" s="260" t="str">
        <f t="shared" si="13"/>
        <v/>
      </c>
      <c r="K58" s="353" t="str">
        <f t="shared" si="14"/>
        <v/>
      </c>
      <c r="L58" s="313"/>
      <c r="M58" s="262" t="str">
        <f t="shared" si="15"/>
        <v/>
      </c>
      <c r="N58" s="114" t="str">
        <f t="shared" si="16"/>
        <v/>
      </c>
      <c r="O58" s="296" t="str">
        <f t="shared" si="17"/>
        <v/>
      </c>
      <c r="P58" s="223"/>
      <c r="BS58" s="11"/>
      <c r="BT58" s="9"/>
    </row>
    <row r="59" spans="1:72" ht="24" customHeight="1" x14ac:dyDescent="0.4">
      <c r="A59" s="552" t="e">
        <f>VLOOKUP(D59,非表示_活動量と単位!$D$8:$E$75,2,FALSE)</f>
        <v>#N/A</v>
      </c>
      <c r="B59" s="570"/>
      <c r="C59" s="687"/>
      <c r="D59" s="689"/>
      <c r="E59" s="356"/>
      <c r="F59" s="260" t="str">
        <f t="shared" si="11"/>
        <v/>
      </c>
      <c r="G59" s="358"/>
      <c r="H59" s="260" t="str">
        <f t="shared" si="12"/>
        <v/>
      </c>
      <c r="I59" s="604"/>
      <c r="J59" s="260" t="str">
        <f t="shared" si="13"/>
        <v/>
      </c>
      <c r="K59" s="353" t="str">
        <f t="shared" si="14"/>
        <v/>
      </c>
      <c r="L59" s="313"/>
      <c r="M59" s="262" t="str">
        <f t="shared" si="15"/>
        <v/>
      </c>
      <c r="N59" s="114" t="str">
        <f t="shared" si="16"/>
        <v/>
      </c>
      <c r="O59" s="296" t="str">
        <f t="shared" si="17"/>
        <v/>
      </c>
      <c r="P59" s="223"/>
      <c r="BS59" s="11"/>
      <c r="BT59" s="9"/>
    </row>
    <row r="60" spans="1:72" ht="24" customHeight="1" x14ac:dyDescent="0.4">
      <c r="A60" s="552" t="e">
        <f>VLOOKUP(D60,非表示_活動量と単位!$D$8:$E$75,2,FALSE)</f>
        <v>#N/A</v>
      </c>
      <c r="B60" s="570"/>
      <c r="C60" s="687"/>
      <c r="D60" s="689"/>
      <c r="E60" s="356"/>
      <c r="F60" s="260" t="str">
        <f t="shared" si="11"/>
        <v/>
      </c>
      <c r="G60" s="358"/>
      <c r="H60" s="260" t="str">
        <f t="shared" si="12"/>
        <v/>
      </c>
      <c r="I60" s="604"/>
      <c r="J60" s="260" t="str">
        <f t="shared" si="13"/>
        <v/>
      </c>
      <c r="K60" s="353" t="str">
        <f t="shared" si="14"/>
        <v/>
      </c>
      <c r="L60" s="313"/>
      <c r="M60" s="262" t="str">
        <f t="shared" si="15"/>
        <v/>
      </c>
      <c r="N60" s="114" t="str">
        <f t="shared" si="16"/>
        <v/>
      </c>
      <c r="O60" s="296" t="str">
        <f t="shared" si="17"/>
        <v/>
      </c>
      <c r="P60" s="223"/>
      <c r="BS60" s="11"/>
      <c r="BT60" s="9"/>
    </row>
    <row r="61" spans="1:72" ht="24" customHeight="1" x14ac:dyDescent="0.4">
      <c r="A61" s="552" t="e">
        <f>VLOOKUP(D61,非表示_活動量と単位!$D$8:$E$75,2,FALSE)</f>
        <v>#N/A</v>
      </c>
      <c r="B61" s="570"/>
      <c r="C61" s="687"/>
      <c r="D61" s="689"/>
      <c r="E61" s="356"/>
      <c r="F61" s="260" t="str">
        <f t="shared" si="11"/>
        <v/>
      </c>
      <c r="G61" s="358"/>
      <c r="H61" s="260" t="str">
        <f t="shared" si="12"/>
        <v/>
      </c>
      <c r="I61" s="604"/>
      <c r="J61" s="260" t="str">
        <f t="shared" si="13"/>
        <v/>
      </c>
      <c r="K61" s="353" t="str">
        <f t="shared" si="14"/>
        <v/>
      </c>
      <c r="L61" s="313"/>
      <c r="M61" s="262" t="str">
        <f t="shared" si="15"/>
        <v/>
      </c>
      <c r="N61" s="114" t="str">
        <f t="shared" si="16"/>
        <v/>
      </c>
      <c r="O61" s="296" t="str">
        <f t="shared" si="17"/>
        <v/>
      </c>
      <c r="P61" s="223"/>
      <c r="BS61" s="11"/>
      <c r="BT61" s="9"/>
    </row>
    <row r="62" spans="1:72" ht="24" customHeight="1" x14ac:dyDescent="0.4">
      <c r="A62" s="552" t="e">
        <f>VLOOKUP(D62,非表示_活動量と単位!$D$8:$E$75,2,FALSE)</f>
        <v>#N/A</v>
      </c>
      <c r="B62" s="570"/>
      <c r="C62" s="687"/>
      <c r="D62" s="689"/>
      <c r="E62" s="356"/>
      <c r="F62" s="260" t="str">
        <f t="shared" si="11"/>
        <v/>
      </c>
      <c r="G62" s="358"/>
      <c r="H62" s="260" t="str">
        <f t="shared" si="12"/>
        <v/>
      </c>
      <c r="I62" s="604"/>
      <c r="J62" s="260" t="str">
        <f t="shared" si="13"/>
        <v/>
      </c>
      <c r="K62" s="353" t="str">
        <f t="shared" si="14"/>
        <v/>
      </c>
      <c r="L62" s="313"/>
      <c r="M62" s="262" t="str">
        <f t="shared" si="15"/>
        <v/>
      </c>
      <c r="N62" s="114" t="str">
        <f t="shared" si="16"/>
        <v/>
      </c>
      <c r="O62" s="296" t="str">
        <f t="shared" si="17"/>
        <v/>
      </c>
      <c r="P62" s="223"/>
      <c r="BS62" s="11"/>
      <c r="BT62" s="9"/>
    </row>
    <row r="63" spans="1:72" ht="24" customHeight="1" x14ac:dyDescent="0.4">
      <c r="A63" s="552" t="e">
        <f>VLOOKUP(D63,非表示_活動量と単位!$D$8:$E$75,2,FALSE)</f>
        <v>#N/A</v>
      </c>
      <c r="B63" s="570"/>
      <c r="C63" s="687"/>
      <c r="D63" s="689"/>
      <c r="E63" s="356"/>
      <c r="F63" s="260" t="str">
        <f t="shared" si="11"/>
        <v/>
      </c>
      <c r="G63" s="358"/>
      <c r="H63" s="260" t="str">
        <f t="shared" si="12"/>
        <v/>
      </c>
      <c r="I63" s="604"/>
      <c r="J63" s="260" t="str">
        <f t="shared" si="13"/>
        <v/>
      </c>
      <c r="K63" s="353" t="str">
        <f t="shared" si="14"/>
        <v/>
      </c>
      <c r="L63" s="313"/>
      <c r="M63" s="262" t="str">
        <f t="shared" si="15"/>
        <v/>
      </c>
      <c r="N63" s="114" t="str">
        <f t="shared" si="16"/>
        <v/>
      </c>
      <c r="O63" s="296" t="str">
        <f t="shared" si="17"/>
        <v/>
      </c>
      <c r="P63" s="223"/>
      <c r="BS63" s="11"/>
      <c r="BT63" s="9"/>
    </row>
    <row r="64" spans="1:72" ht="24" customHeight="1" x14ac:dyDescent="0.4">
      <c r="A64" s="552" t="e">
        <f>VLOOKUP(D64,非表示_活動量と単位!$D$8:$E$75,2,FALSE)</f>
        <v>#N/A</v>
      </c>
      <c r="B64" s="570"/>
      <c r="C64" s="687"/>
      <c r="D64" s="689"/>
      <c r="E64" s="356"/>
      <c r="F64" s="260" t="str">
        <f t="shared" si="11"/>
        <v/>
      </c>
      <c r="G64" s="358"/>
      <c r="H64" s="260" t="str">
        <f t="shared" si="12"/>
        <v/>
      </c>
      <c r="I64" s="604"/>
      <c r="J64" s="260" t="str">
        <f t="shared" si="13"/>
        <v/>
      </c>
      <c r="K64" s="353" t="str">
        <f t="shared" si="14"/>
        <v/>
      </c>
      <c r="L64" s="313"/>
      <c r="M64" s="262" t="str">
        <f t="shared" si="15"/>
        <v/>
      </c>
      <c r="N64" s="114" t="str">
        <f t="shared" si="16"/>
        <v/>
      </c>
      <c r="O64" s="296" t="str">
        <f t="shared" si="17"/>
        <v/>
      </c>
      <c r="P64" s="223"/>
      <c r="BS64" s="11"/>
      <c r="BT64" s="9"/>
    </row>
    <row r="65" spans="1:72" ht="24" customHeight="1" x14ac:dyDescent="0.4">
      <c r="A65" s="552" t="e">
        <f>VLOOKUP(D65,非表示_活動量と単位!$D$8:$E$75,2,FALSE)</f>
        <v>#N/A</v>
      </c>
      <c r="B65" s="570"/>
      <c r="C65" s="687"/>
      <c r="D65" s="689"/>
      <c r="E65" s="356"/>
      <c r="F65" s="260" t="str">
        <f t="shared" si="11"/>
        <v/>
      </c>
      <c r="G65" s="358"/>
      <c r="H65" s="260" t="str">
        <f t="shared" si="12"/>
        <v/>
      </c>
      <c r="I65" s="604"/>
      <c r="J65" s="260" t="str">
        <f t="shared" si="13"/>
        <v/>
      </c>
      <c r="K65" s="353" t="str">
        <f t="shared" si="14"/>
        <v/>
      </c>
      <c r="L65" s="313"/>
      <c r="M65" s="262" t="str">
        <f t="shared" si="15"/>
        <v/>
      </c>
      <c r="N65" s="114" t="str">
        <f t="shared" si="16"/>
        <v/>
      </c>
      <c r="O65" s="296" t="str">
        <f t="shared" si="17"/>
        <v/>
      </c>
      <c r="P65" s="223"/>
      <c r="BS65" s="11"/>
      <c r="BT65" s="9"/>
    </row>
    <row r="66" spans="1:72" ht="24" customHeight="1" x14ac:dyDescent="0.4">
      <c r="A66" s="552" t="e">
        <f>VLOOKUP(D66,非表示_活動量と単位!$D$8:$E$75,2,FALSE)</f>
        <v>#N/A</v>
      </c>
      <c r="B66" s="570"/>
      <c r="C66" s="687"/>
      <c r="D66" s="689"/>
      <c r="E66" s="356"/>
      <c r="F66" s="260" t="str">
        <f t="shared" si="11"/>
        <v/>
      </c>
      <c r="G66" s="358"/>
      <c r="H66" s="260" t="str">
        <f t="shared" si="12"/>
        <v/>
      </c>
      <c r="I66" s="604"/>
      <c r="J66" s="260" t="str">
        <f t="shared" si="13"/>
        <v/>
      </c>
      <c r="K66" s="353" t="str">
        <f t="shared" si="14"/>
        <v/>
      </c>
      <c r="L66" s="313"/>
      <c r="M66" s="262" t="str">
        <f t="shared" si="15"/>
        <v/>
      </c>
      <c r="N66" s="114" t="str">
        <f t="shared" si="16"/>
        <v/>
      </c>
      <c r="O66" s="296" t="str">
        <f t="shared" si="17"/>
        <v/>
      </c>
      <c r="P66" s="223"/>
      <c r="BS66" s="11"/>
      <c r="BT66" s="9"/>
    </row>
    <row r="67" spans="1:72" ht="24" customHeight="1" x14ac:dyDescent="0.4">
      <c r="A67" s="552" t="e">
        <f>VLOOKUP(D67,非表示_活動量と単位!$D$8:$E$75,2,FALSE)</f>
        <v>#N/A</v>
      </c>
      <c r="B67" s="570"/>
      <c r="C67" s="687"/>
      <c r="D67" s="689"/>
      <c r="E67" s="356"/>
      <c r="F67" s="260" t="str">
        <f t="shared" si="11"/>
        <v/>
      </c>
      <c r="G67" s="358"/>
      <c r="H67" s="260" t="str">
        <f t="shared" si="12"/>
        <v/>
      </c>
      <c r="I67" s="604"/>
      <c r="J67" s="260" t="str">
        <f t="shared" si="13"/>
        <v/>
      </c>
      <c r="K67" s="353" t="str">
        <f t="shared" si="14"/>
        <v/>
      </c>
      <c r="L67" s="313"/>
      <c r="M67" s="262" t="str">
        <f t="shared" si="15"/>
        <v/>
      </c>
      <c r="N67" s="114" t="str">
        <f t="shared" si="16"/>
        <v/>
      </c>
      <c r="O67" s="296" t="str">
        <f t="shared" si="17"/>
        <v/>
      </c>
      <c r="P67" s="223"/>
      <c r="BS67" s="11"/>
      <c r="BT67" s="9"/>
    </row>
    <row r="68" spans="1:72" ht="24" customHeight="1" x14ac:dyDescent="0.4">
      <c r="A68" s="552" t="e">
        <f>VLOOKUP(D68,非表示_活動量と単位!$D$8:$E$75,2,FALSE)</f>
        <v>#N/A</v>
      </c>
      <c r="B68" s="570"/>
      <c r="C68" s="687"/>
      <c r="D68" s="689"/>
      <c r="E68" s="356"/>
      <c r="F68" s="260" t="str">
        <f t="shared" si="11"/>
        <v/>
      </c>
      <c r="G68" s="358"/>
      <c r="H68" s="260" t="str">
        <f t="shared" si="12"/>
        <v/>
      </c>
      <c r="I68" s="604"/>
      <c r="J68" s="260" t="str">
        <f t="shared" si="13"/>
        <v/>
      </c>
      <c r="K68" s="353" t="str">
        <f t="shared" si="14"/>
        <v/>
      </c>
      <c r="L68" s="313"/>
      <c r="M68" s="262" t="str">
        <f t="shared" si="15"/>
        <v/>
      </c>
      <c r="N68" s="114" t="str">
        <f t="shared" si="16"/>
        <v/>
      </c>
      <c r="O68" s="296" t="str">
        <f t="shared" si="17"/>
        <v/>
      </c>
      <c r="P68" s="223"/>
      <c r="BS68" s="11"/>
      <c r="BT68" s="9"/>
    </row>
    <row r="69" spans="1:72" ht="24" customHeight="1" x14ac:dyDescent="0.4">
      <c r="A69" s="552" t="e">
        <f>VLOOKUP(D69,非表示_活動量と単位!$D$8:$E$75,2,FALSE)</f>
        <v>#N/A</v>
      </c>
      <c r="B69" s="570"/>
      <c r="C69" s="687"/>
      <c r="D69" s="689"/>
      <c r="E69" s="356"/>
      <c r="F69" s="260" t="str">
        <f t="shared" si="11"/>
        <v/>
      </c>
      <c r="G69" s="358"/>
      <c r="H69" s="260" t="str">
        <f t="shared" si="12"/>
        <v/>
      </c>
      <c r="I69" s="604"/>
      <c r="J69" s="260" t="str">
        <f t="shared" si="13"/>
        <v/>
      </c>
      <c r="K69" s="353" t="str">
        <f t="shared" si="14"/>
        <v/>
      </c>
      <c r="L69" s="313"/>
      <c r="M69" s="262" t="str">
        <f t="shared" si="15"/>
        <v/>
      </c>
      <c r="N69" s="114" t="str">
        <f t="shared" si="16"/>
        <v/>
      </c>
      <c r="O69" s="296" t="str">
        <f t="shared" si="17"/>
        <v/>
      </c>
      <c r="P69" s="223"/>
      <c r="BS69" s="11"/>
      <c r="BT69" s="9"/>
    </row>
    <row r="70" spans="1:72" ht="24" customHeight="1" x14ac:dyDescent="0.4">
      <c r="A70" s="552" t="e">
        <f>VLOOKUP(D70,非表示_活動量と単位!$D$8:$E$75,2,FALSE)</f>
        <v>#N/A</v>
      </c>
      <c r="B70" s="570"/>
      <c r="C70" s="687"/>
      <c r="D70" s="689"/>
      <c r="E70" s="356"/>
      <c r="F70" s="260" t="str">
        <f t="shared" si="11"/>
        <v/>
      </c>
      <c r="G70" s="358"/>
      <c r="H70" s="260" t="str">
        <f t="shared" si="12"/>
        <v/>
      </c>
      <c r="I70" s="604"/>
      <c r="J70" s="260" t="str">
        <f t="shared" si="13"/>
        <v/>
      </c>
      <c r="K70" s="353" t="str">
        <f t="shared" si="14"/>
        <v/>
      </c>
      <c r="L70" s="313"/>
      <c r="M70" s="262" t="str">
        <f t="shared" si="15"/>
        <v/>
      </c>
      <c r="N70" s="114" t="str">
        <f t="shared" si="16"/>
        <v/>
      </c>
      <c r="O70" s="296" t="str">
        <f t="shared" si="17"/>
        <v/>
      </c>
      <c r="P70" s="223"/>
      <c r="BS70" s="11"/>
      <c r="BT70" s="9"/>
    </row>
    <row r="71" spans="1:72" ht="24" customHeight="1" x14ac:dyDescent="0.4">
      <c r="A71" s="552" t="e">
        <f>VLOOKUP(D71,非表示_活動量と単位!$D$8:$E$75,2,FALSE)</f>
        <v>#N/A</v>
      </c>
      <c r="B71" s="570"/>
      <c r="C71" s="687"/>
      <c r="D71" s="689"/>
      <c r="E71" s="356"/>
      <c r="F71" s="260" t="str">
        <f t="shared" si="11"/>
        <v/>
      </c>
      <c r="G71" s="358"/>
      <c r="H71" s="260" t="str">
        <f t="shared" si="12"/>
        <v/>
      </c>
      <c r="I71" s="604"/>
      <c r="J71" s="260" t="str">
        <f t="shared" si="13"/>
        <v/>
      </c>
      <c r="K71" s="353" t="str">
        <f t="shared" si="14"/>
        <v/>
      </c>
      <c r="L71" s="313"/>
      <c r="M71" s="262" t="str">
        <f t="shared" si="15"/>
        <v/>
      </c>
      <c r="N71" s="114" t="str">
        <f t="shared" si="16"/>
        <v/>
      </c>
      <c r="O71" s="296" t="str">
        <f t="shared" si="17"/>
        <v/>
      </c>
      <c r="P71" s="223"/>
      <c r="BS71" s="11"/>
      <c r="BT71" s="9"/>
    </row>
    <row r="72" spans="1:72" ht="24" customHeight="1" x14ac:dyDescent="0.4">
      <c r="A72" s="552" t="e">
        <f>VLOOKUP(D72,非表示_活動量と単位!$D$8:$E$75,2,FALSE)</f>
        <v>#N/A</v>
      </c>
      <c r="B72" s="570"/>
      <c r="C72" s="687"/>
      <c r="D72" s="689"/>
      <c r="E72" s="356"/>
      <c r="F72" s="260" t="str">
        <f t="shared" si="11"/>
        <v/>
      </c>
      <c r="G72" s="358"/>
      <c r="H72" s="260" t="str">
        <f t="shared" si="12"/>
        <v/>
      </c>
      <c r="I72" s="604"/>
      <c r="J72" s="260" t="str">
        <f t="shared" si="13"/>
        <v/>
      </c>
      <c r="K72" s="353" t="str">
        <f t="shared" si="14"/>
        <v/>
      </c>
      <c r="L72" s="313"/>
      <c r="M72" s="262" t="str">
        <f t="shared" si="15"/>
        <v/>
      </c>
      <c r="N72" s="114" t="str">
        <f t="shared" si="16"/>
        <v/>
      </c>
      <c r="O72" s="296" t="str">
        <f t="shared" si="17"/>
        <v/>
      </c>
      <c r="P72" s="223"/>
      <c r="BS72" s="11"/>
      <c r="BT72" s="9"/>
    </row>
    <row r="73" spans="1:72" ht="24" customHeight="1" x14ac:dyDescent="0.4">
      <c r="A73" s="552" t="e">
        <f>VLOOKUP(D73,非表示_活動量と単位!$D$8:$E$75,2,FALSE)</f>
        <v>#N/A</v>
      </c>
      <c r="B73" s="570"/>
      <c r="C73" s="687"/>
      <c r="D73" s="689"/>
      <c r="E73" s="356"/>
      <c r="F73" s="260" t="str">
        <f t="shared" si="11"/>
        <v/>
      </c>
      <c r="G73" s="358"/>
      <c r="H73" s="260" t="str">
        <f t="shared" si="12"/>
        <v/>
      </c>
      <c r="I73" s="604"/>
      <c r="J73" s="260" t="str">
        <f t="shared" si="13"/>
        <v/>
      </c>
      <c r="K73" s="353" t="str">
        <f t="shared" si="14"/>
        <v/>
      </c>
      <c r="L73" s="313"/>
      <c r="M73" s="262" t="str">
        <f t="shared" si="15"/>
        <v/>
      </c>
      <c r="N73" s="114" t="str">
        <f t="shared" si="16"/>
        <v/>
      </c>
      <c r="O73" s="296" t="str">
        <f t="shared" si="17"/>
        <v/>
      </c>
      <c r="P73" s="223"/>
      <c r="BS73" s="11"/>
      <c r="BT73" s="9"/>
    </row>
    <row r="74" spans="1:72" ht="24" customHeight="1" x14ac:dyDescent="0.4">
      <c r="A74" s="552" t="e">
        <f>VLOOKUP(D74,非表示_活動量と単位!$D$8:$E$75,2,FALSE)</f>
        <v>#N/A</v>
      </c>
      <c r="B74" s="570"/>
      <c r="C74" s="687"/>
      <c r="D74" s="689"/>
      <c r="E74" s="356"/>
      <c r="F74" s="260" t="str">
        <f t="shared" si="11"/>
        <v/>
      </c>
      <c r="G74" s="358"/>
      <c r="H74" s="260" t="str">
        <f t="shared" si="12"/>
        <v/>
      </c>
      <c r="I74" s="604"/>
      <c r="J74" s="260" t="str">
        <f t="shared" si="13"/>
        <v/>
      </c>
      <c r="K74" s="353" t="str">
        <f t="shared" si="14"/>
        <v/>
      </c>
      <c r="L74" s="313"/>
      <c r="M74" s="262" t="str">
        <f t="shared" si="15"/>
        <v/>
      </c>
      <c r="N74" s="114" t="str">
        <f t="shared" si="16"/>
        <v/>
      </c>
      <c r="O74" s="296" t="str">
        <f t="shared" si="17"/>
        <v/>
      </c>
      <c r="P74" s="223"/>
      <c r="BS74" s="11"/>
      <c r="BT74" s="9"/>
    </row>
    <row r="75" spans="1:72" ht="24" customHeight="1" x14ac:dyDescent="0.4">
      <c r="A75" s="552" t="e">
        <f>VLOOKUP(D75,非表示_活動量と単位!$D$8:$E$75,2,FALSE)</f>
        <v>#N/A</v>
      </c>
      <c r="B75" s="570"/>
      <c r="C75" s="687"/>
      <c r="D75" s="689"/>
      <c r="E75" s="356"/>
      <c r="F75" s="260" t="str">
        <f t="shared" si="11"/>
        <v/>
      </c>
      <c r="G75" s="358"/>
      <c r="H75" s="260" t="str">
        <f t="shared" si="12"/>
        <v/>
      </c>
      <c r="I75" s="604"/>
      <c r="J75" s="260" t="str">
        <f t="shared" si="13"/>
        <v/>
      </c>
      <c r="K75" s="353" t="str">
        <f t="shared" si="14"/>
        <v/>
      </c>
      <c r="L75" s="313"/>
      <c r="M75" s="262" t="str">
        <f t="shared" si="15"/>
        <v/>
      </c>
      <c r="N75" s="114" t="str">
        <f t="shared" si="16"/>
        <v/>
      </c>
      <c r="O75" s="296" t="str">
        <f t="shared" si="17"/>
        <v/>
      </c>
      <c r="P75" s="223"/>
      <c r="BS75" s="11"/>
      <c r="BT75" s="9"/>
    </row>
    <row r="76" spans="1:72" ht="24" customHeight="1" x14ac:dyDescent="0.4">
      <c r="A76" s="552" t="e">
        <f>VLOOKUP(D76,非表示_活動量と単位!$D$8:$E$75,2,FALSE)</f>
        <v>#N/A</v>
      </c>
      <c r="B76" s="570"/>
      <c r="C76" s="687"/>
      <c r="D76" s="689"/>
      <c r="E76" s="356"/>
      <c r="F76" s="260" t="str">
        <f t="shared" si="11"/>
        <v/>
      </c>
      <c r="G76" s="358"/>
      <c r="H76" s="260" t="str">
        <f t="shared" si="12"/>
        <v/>
      </c>
      <c r="I76" s="604"/>
      <c r="J76" s="260" t="str">
        <f t="shared" si="13"/>
        <v/>
      </c>
      <c r="K76" s="353" t="str">
        <f t="shared" si="14"/>
        <v/>
      </c>
      <c r="L76" s="313"/>
      <c r="M76" s="262" t="str">
        <f t="shared" si="15"/>
        <v/>
      </c>
      <c r="N76" s="114" t="str">
        <f t="shared" si="16"/>
        <v/>
      </c>
      <c r="O76" s="296" t="str">
        <f t="shared" si="17"/>
        <v/>
      </c>
      <c r="P76" s="223"/>
      <c r="BS76" s="11"/>
      <c r="BT76" s="9"/>
    </row>
    <row r="77" spans="1:72" ht="24" customHeight="1" x14ac:dyDescent="0.4">
      <c r="A77" s="552" t="e">
        <f>VLOOKUP(D77,非表示_活動量と単位!$D$8:$E$75,2,FALSE)</f>
        <v>#N/A</v>
      </c>
      <c r="B77" s="570"/>
      <c r="C77" s="687"/>
      <c r="D77" s="689"/>
      <c r="E77" s="356"/>
      <c r="F77" s="260" t="str">
        <f t="shared" si="11"/>
        <v/>
      </c>
      <c r="G77" s="358"/>
      <c r="H77" s="260" t="str">
        <f t="shared" si="12"/>
        <v/>
      </c>
      <c r="I77" s="604"/>
      <c r="J77" s="260" t="str">
        <f t="shared" si="13"/>
        <v/>
      </c>
      <c r="K77" s="353" t="str">
        <f t="shared" si="14"/>
        <v/>
      </c>
      <c r="L77" s="313"/>
      <c r="M77" s="262" t="str">
        <f t="shared" si="15"/>
        <v/>
      </c>
      <c r="N77" s="114" t="str">
        <f t="shared" si="16"/>
        <v/>
      </c>
      <c r="O77" s="296" t="str">
        <f t="shared" si="17"/>
        <v/>
      </c>
      <c r="P77" s="223"/>
      <c r="BS77" s="11"/>
      <c r="BT77" s="9"/>
    </row>
    <row r="78" spans="1:72" ht="24" customHeight="1" x14ac:dyDescent="0.4">
      <c r="A78" s="552" t="e">
        <f>VLOOKUP(D78,非表示_活動量と単位!$D$8:$E$75,2,FALSE)</f>
        <v>#N/A</v>
      </c>
      <c r="B78" s="570"/>
      <c r="C78" s="687"/>
      <c r="D78" s="689"/>
      <c r="E78" s="356"/>
      <c r="F78" s="260" t="str">
        <f t="shared" si="11"/>
        <v/>
      </c>
      <c r="G78" s="358"/>
      <c r="H78" s="260" t="str">
        <f t="shared" si="12"/>
        <v/>
      </c>
      <c r="I78" s="604"/>
      <c r="J78" s="260" t="str">
        <f t="shared" si="13"/>
        <v/>
      </c>
      <c r="K78" s="353" t="str">
        <f t="shared" si="14"/>
        <v/>
      </c>
      <c r="L78" s="313"/>
      <c r="M78" s="262" t="str">
        <f t="shared" si="15"/>
        <v/>
      </c>
      <c r="N78" s="114" t="str">
        <f t="shared" si="16"/>
        <v/>
      </c>
      <c r="O78" s="296" t="str">
        <f t="shared" si="17"/>
        <v/>
      </c>
      <c r="P78" s="223"/>
      <c r="BS78" s="11"/>
      <c r="BT78" s="9"/>
    </row>
    <row r="79" spans="1:72" ht="24" customHeight="1" x14ac:dyDescent="0.4">
      <c r="A79" s="552" t="e">
        <f>VLOOKUP(D79,非表示_活動量と単位!$D$8:$E$75,2,FALSE)</f>
        <v>#N/A</v>
      </c>
      <c r="B79" s="570"/>
      <c r="C79" s="687"/>
      <c r="D79" s="689"/>
      <c r="E79" s="356"/>
      <c r="F79" s="260" t="str">
        <f t="shared" si="11"/>
        <v/>
      </c>
      <c r="G79" s="358"/>
      <c r="H79" s="260" t="str">
        <f t="shared" si="12"/>
        <v/>
      </c>
      <c r="I79" s="604"/>
      <c r="J79" s="260" t="str">
        <f t="shared" si="13"/>
        <v/>
      </c>
      <c r="K79" s="353" t="str">
        <f t="shared" ref="K79:K101" si="18">IF($D79="","",IF($A79=0,E79*G79*I79,E79*I79))</f>
        <v/>
      </c>
      <c r="L79" s="313"/>
      <c r="M79" s="262" t="str">
        <f t="shared" si="15"/>
        <v/>
      </c>
      <c r="N79" s="114" t="str">
        <f t="shared" si="16"/>
        <v/>
      </c>
      <c r="O79" s="296" t="str">
        <f t="shared" ref="O79:O101" si="19">IF($D79="","",IF(N79="---","---",IF(OR($D79="系統電力",$D79="産業用蒸気",$D79="温水",$D79="冷水",$D79="蒸気（産業用以外）"),E79*VLOOKUP($D79,GJ換算係数,2,FALSE),E79*G79)))</f>
        <v/>
      </c>
      <c r="P79" s="223"/>
      <c r="BS79" s="11"/>
      <c r="BT79" s="9"/>
    </row>
    <row r="80" spans="1:72" ht="24" customHeight="1" x14ac:dyDescent="0.4">
      <c r="A80" s="552" t="e">
        <f>VLOOKUP(D80,非表示_活動量と単位!$D$8:$E$75,2,FALSE)</f>
        <v>#N/A</v>
      </c>
      <c r="B80" s="570"/>
      <c r="C80" s="687"/>
      <c r="D80" s="689"/>
      <c r="E80" s="356"/>
      <c r="F80" s="260" t="str">
        <f t="shared" si="11"/>
        <v/>
      </c>
      <c r="G80" s="358"/>
      <c r="H80" s="260" t="str">
        <f t="shared" si="12"/>
        <v/>
      </c>
      <c r="I80" s="604"/>
      <c r="J80" s="260" t="str">
        <f t="shared" si="13"/>
        <v/>
      </c>
      <c r="K80" s="353" t="str">
        <f t="shared" si="18"/>
        <v/>
      </c>
      <c r="L80" s="313"/>
      <c r="M80" s="262" t="str">
        <f t="shared" si="15"/>
        <v/>
      </c>
      <c r="N80" s="114" t="str">
        <f t="shared" si="16"/>
        <v/>
      </c>
      <c r="O80" s="296" t="str">
        <f t="shared" si="19"/>
        <v/>
      </c>
      <c r="P80" s="223"/>
      <c r="BS80" s="11"/>
      <c r="BT80" s="9"/>
    </row>
    <row r="81" spans="1:72" ht="24" customHeight="1" x14ac:dyDescent="0.4">
      <c r="A81" s="552" t="e">
        <f>VLOOKUP(D81,非表示_活動量と単位!$D$8:$E$75,2,FALSE)</f>
        <v>#N/A</v>
      </c>
      <c r="B81" s="570"/>
      <c r="C81" s="687"/>
      <c r="D81" s="689"/>
      <c r="E81" s="356"/>
      <c r="F81" s="260" t="str">
        <f t="shared" si="11"/>
        <v/>
      </c>
      <c r="G81" s="358"/>
      <c r="H81" s="260" t="str">
        <f t="shared" si="12"/>
        <v/>
      </c>
      <c r="I81" s="604"/>
      <c r="J81" s="260" t="str">
        <f t="shared" si="13"/>
        <v/>
      </c>
      <c r="K81" s="353" t="str">
        <f t="shared" si="18"/>
        <v/>
      </c>
      <c r="L81" s="313"/>
      <c r="M81" s="262" t="str">
        <f t="shared" si="15"/>
        <v/>
      </c>
      <c r="N81" s="114" t="str">
        <f t="shared" si="16"/>
        <v/>
      </c>
      <c r="O81" s="296" t="str">
        <f t="shared" si="19"/>
        <v/>
      </c>
      <c r="P81" s="223"/>
      <c r="BS81" s="11"/>
      <c r="BT81" s="9"/>
    </row>
    <row r="82" spans="1:72" ht="24" customHeight="1" x14ac:dyDescent="0.4">
      <c r="A82" s="552" t="e">
        <f>VLOOKUP(D82,非表示_活動量と単位!$D$8:$E$75,2,FALSE)</f>
        <v>#N/A</v>
      </c>
      <c r="B82" s="570"/>
      <c r="C82" s="687"/>
      <c r="D82" s="689"/>
      <c r="E82" s="356"/>
      <c r="F82" s="260" t="str">
        <f t="shared" si="11"/>
        <v/>
      </c>
      <c r="G82" s="358"/>
      <c r="H82" s="260" t="str">
        <f t="shared" si="12"/>
        <v/>
      </c>
      <c r="I82" s="604"/>
      <c r="J82" s="260" t="str">
        <f t="shared" si="13"/>
        <v/>
      </c>
      <c r="K82" s="353" t="str">
        <f t="shared" si="18"/>
        <v/>
      </c>
      <c r="L82" s="313"/>
      <c r="M82" s="262" t="str">
        <f t="shared" si="15"/>
        <v/>
      </c>
      <c r="N82" s="114" t="str">
        <f t="shared" si="16"/>
        <v/>
      </c>
      <c r="O82" s="296" t="str">
        <f t="shared" si="19"/>
        <v/>
      </c>
      <c r="P82" s="223"/>
      <c r="BS82" s="11"/>
      <c r="BT82" s="9"/>
    </row>
    <row r="83" spans="1:72" ht="24" customHeight="1" x14ac:dyDescent="0.4">
      <c r="A83" s="552" t="e">
        <f>VLOOKUP(D83,非表示_活動量と単位!$D$8:$E$75,2,FALSE)</f>
        <v>#N/A</v>
      </c>
      <c r="B83" s="570"/>
      <c r="C83" s="687"/>
      <c r="D83" s="689"/>
      <c r="E83" s="356"/>
      <c r="F83" s="260" t="str">
        <f t="shared" si="11"/>
        <v/>
      </c>
      <c r="G83" s="358"/>
      <c r="H83" s="260" t="str">
        <f t="shared" si="12"/>
        <v/>
      </c>
      <c r="I83" s="604"/>
      <c r="J83" s="260" t="str">
        <f t="shared" si="13"/>
        <v/>
      </c>
      <c r="K83" s="353" t="str">
        <f t="shared" si="18"/>
        <v/>
      </c>
      <c r="L83" s="313"/>
      <c r="M83" s="262" t="str">
        <f t="shared" si="15"/>
        <v/>
      </c>
      <c r="N83" s="114" t="str">
        <f t="shared" si="16"/>
        <v/>
      </c>
      <c r="O83" s="296" t="str">
        <f t="shared" si="19"/>
        <v/>
      </c>
      <c r="P83" s="223"/>
    </row>
    <row r="84" spans="1:72" ht="24" customHeight="1" x14ac:dyDescent="0.4">
      <c r="A84" s="552" t="e">
        <f>VLOOKUP(D84,非表示_活動量と単位!$D$8:$E$75,2,FALSE)</f>
        <v>#N/A</v>
      </c>
      <c r="B84" s="570"/>
      <c r="C84" s="687"/>
      <c r="D84" s="689"/>
      <c r="E84" s="356"/>
      <c r="F84" s="260" t="str">
        <f t="shared" si="11"/>
        <v/>
      </c>
      <c r="G84" s="358"/>
      <c r="H84" s="260" t="str">
        <f t="shared" si="12"/>
        <v/>
      </c>
      <c r="I84" s="604"/>
      <c r="J84" s="260" t="str">
        <f t="shared" si="13"/>
        <v/>
      </c>
      <c r="K84" s="353" t="str">
        <f t="shared" si="18"/>
        <v/>
      </c>
      <c r="L84" s="313"/>
      <c r="M84" s="262" t="str">
        <f t="shared" si="15"/>
        <v/>
      </c>
      <c r="N84" s="114" t="str">
        <f t="shared" si="16"/>
        <v/>
      </c>
      <c r="O84" s="296" t="str">
        <f t="shared" si="19"/>
        <v/>
      </c>
      <c r="P84" s="223"/>
    </row>
    <row r="85" spans="1:72" ht="24" customHeight="1" x14ac:dyDescent="0.4">
      <c r="A85" s="552" t="e">
        <f>VLOOKUP(D85,非表示_活動量と単位!$D$8:$E$75,2,FALSE)</f>
        <v>#N/A</v>
      </c>
      <c r="B85" s="570"/>
      <c r="C85" s="687"/>
      <c r="D85" s="689"/>
      <c r="E85" s="356"/>
      <c r="F85" s="260" t="str">
        <f t="shared" si="11"/>
        <v/>
      </c>
      <c r="G85" s="358"/>
      <c r="H85" s="260" t="str">
        <f t="shared" si="12"/>
        <v/>
      </c>
      <c r="I85" s="604"/>
      <c r="J85" s="260" t="str">
        <f t="shared" si="13"/>
        <v/>
      </c>
      <c r="K85" s="353" t="str">
        <f t="shared" si="18"/>
        <v/>
      </c>
      <c r="L85" s="313"/>
      <c r="M85" s="262" t="str">
        <f t="shared" si="15"/>
        <v/>
      </c>
      <c r="N85" s="114" t="str">
        <f t="shared" si="16"/>
        <v/>
      </c>
      <c r="O85" s="296" t="str">
        <f t="shared" si="19"/>
        <v/>
      </c>
      <c r="P85" s="223"/>
    </row>
    <row r="86" spans="1:72" ht="24" customHeight="1" x14ac:dyDescent="0.4">
      <c r="A86" s="552" t="e">
        <f>VLOOKUP(D86,非表示_活動量と単位!$D$8:$E$75,2,FALSE)</f>
        <v>#N/A</v>
      </c>
      <c r="B86" s="570"/>
      <c r="C86" s="687"/>
      <c r="D86" s="689"/>
      <c r="E86" s="356"/>
      <c r="F86" s="260" t="str">
        <f t="shared" si="11"/>
        <v/>
      </c>
      <c r="G86" s="358"/>
      <c r="H86" s="260" t="str">
        <f t="shared" si="12"/>
        <v/>
      </c>
      <c r="I86" s="604"/>
      <c r="J86" s="260" t="str">
        <f t="shared" si="13"/>
        <v/>
      </c>
      <c r="K86" s="353" t="str">
        <f t="shared" si="18"/>
        <v/>
      </c>
      <c r="L86" s="313"/>
      <c r="M86" s="262" t="str">
        <f t="shared" si="15"/>
        <v/>
      </c>
      <c r="N86" s="114" t="str">
        <f t="shared" si="16"/>
        <v/>
      </c>
      <c r="O86" s="296" t="str">
        <f t="shared" si="19"/>
        <v/>
      </c>
      <c r="P86" s="223"/>
    </row>
    <row r="87" spans="1:72" ht="24" customHeight="1" x14ac:dyDescent="0.4">
      <c r="A87" s="552" t="e">
        <f>VLOOKUP(D87,非表示_活動量と単位!$D$8:$E$75,2,FALSE)</f>
        <v>#N/A</v>
      </c>
      <c r="B87" s="570"/>
      <c r="C87" s="687"/>
      <c r="D87" s="689"/>
      <c r="E87" s="356"/>
      <c r="F87" s="260" t="str">
        <f t="shared" si="11"/>
        <v/>
      </c>
      <c r="G87" s="358"/>
      <c r="H87" s="260" t="str">
        <f t="shared" si="12"/>
        <v/>
      </c>
      <c r="I87" s="604"/>
      <c r="J87" s="260" t="str">
        <f t="shared" si="13"/>
        <v/>
      </c>
      <c r="K87" s="353" t="str">
        <f t="shared" si="18"/>
        <v/>
      </c>
      <c r="L87" s="313"/>
      <c r="M87" s="262" t="str">
        <f t="shared" si="15"/>
        <v/>
      </c>
      <c r="N87" s="114" t="str">
        <f t="shared" si="16"/>
        <v/>
      </c>
      <c r="O87" s="296" t="str">
        <f t="shared" si="19"/>
        <v/>
      </c>
      <c r="P87" s="223"/>
    </row>
    <row r="88" spans="1:72" ht="24" customHeight="1" x14ac:dyDescent="0.4">
      <c r="A88" s="552" t="e">
        <f>VLOOKUP(D88,非表示_活動量と単位!$D$8:$E$75,2,FALSE)</f>
        <v>#N/A</v>
      </c>
      <c r="B88" s="570"/>
      <c r="C88" s="687"/>
      <c r="D88" s="689"/>
      <c r="E88" s="356"/>
      <c r="F88" s="260" t="str">
        <f t="shared" si="11"/>
        <v/>
      </c>
      <c r="G88" s="358"/>
      <c r="H88" s="260" t="str">
        <f t="shared" si="12"/>
        <v/>
      </c>
      <c r="I88" s="604"/>
      <c r="J88" s="260" t="str">
        <f t="shared" si="13"/>
        <v/>
      </c>
      <c r="K88" s="353" t="str">
        <f t="shared" si="18"/>
        <v/>
      </c>
      <c r="L88" s="313"/>
      <c r="M88" s="262" t="str">
        <f t="shared" si="15"/>
        <v/>
      </c>
      <c r="N88" s="114" t="str">
        <f t="shared" si="16"/>
        <v/>
      </c>
      <c r="O88" s="296" t="str">
        <f t="shared" si="19"/>
        <v/>
      </c>
      <c r="P88" s="223"/>
    </row>
    <row r="89" spans="1:72" ht="24" customHeight="1" x14ac:dyDescent="0.4">
      <c r="A89" s="552" t="e">
        <f>VLOOKUP(D89,非表示_活動量と単位!$D$8:$E$75,2,FALSE)</f>
        <v>#N/A</v>
      </c>
      <c r="B89" s="570"/>
      <c r="C89" s="687"/>
      <c r="D89" s="689"/>
      <c r="E89" s="356"/>
      <c r="F89" s="260" t="str">
        <f t="shared" si="11"/>
        <v/>
      </c>
      <c r="G89" s="358"/>
      <c r="H89" s="260" t="str">
        <f t="shared" si="12"/>
        <v/>
      </c>
      <c r="I89" s="604"/>
      <c r="J89" s="260" t="str">
        <f t="shared" si="13"/>
        <v/>
      </c>
      <c r="K89" s="353" t="str">
        <f t="shared" si="18"/>
        <v/>
      </c>
      <c r="L89" s="313"/>
      <c r="M89" s="262" t="str">
        <f t="shared" si="15"/>
        <v/>
      </c>
      <c r="N89" s="114" t="str">
        <f t="shared" si="16"/>
        <v/>
      </c>
      <c r="O89" s="296" t="str">
        <f t="shared" si="19"/>
        <v/>
      </c>
      <c r="P89" s="223"/>
    </row>
    <row r="90" spans="1:72" ht="24" customHeight="1" x14ac:dyDescent="0.4">
      <c r="A90" s="552" t="e">
        <f>VLOOKUP(D90,非表示_活動量と単位!$D$8:$E$75,2,FALSE)</f>
        <v>#N/A</v>
      </c>
      <c r="B90" s="570"/>
      <c r="C90" s="687"/>
      <c r="D90" s="689"/>
      <c r="E90" s="356"/>
      <c r="F90" s="260" t="str">
        <f t="shared" si="11"/>
        <v/>
      </c>
      <c r="G90" s="358"/>
      <c r="H90" s="260" t="str">
        <f t="shared" si="12"/>
        <v/>
      </c>
      <c r="I90" s="604"/>
      <c r="J90" s="260" t="str">
        <f t="shared" si="13"/>
        <v/>
      </c>
      <c r="K90" s="353" t="str">
        <f t="shared" si="18"/>
        <v/>
      </c>
      <c r="L90" s="313"/>
      <c r="M90" s="262" t="str">
        <f t="shared" si="15"/>
        <v/>
      </c>
      <c r="N90" s="114" t="str">
        <f t="shared" si="16"/>
        <v/>
      </c>
      <c r="O90" s="296" t="str">
        <f t="shared" si="19"/>
        <v/>
      </c>
      <c r="P90" s="223"/>
    </row>
    <row r="91" spans="1:72" ht="24" customHeight="1" x14ac:dyDescent="0.4">
      <c r="A91" s="552" t="e">
        <f>VLOOKUP(D91,非表示_活動量と単位!$D$8:$E$75,2,FALSE)</f>
        <v>#N/A</v>
      </c>
      <c r="B91" s="570"/>
      <c r="C91" s="687"/>
      <c r="D91" s="689"/>
      <c r="E91" s="356"/>
      <c r="F91" s="260" t="str">
        <f t="shared" si="11"/>
        <v/>
      </c>
      <c r="G91" s="358"/>
      <c r="H91" s="260" t="str">
        <f t="shared" si="12"/>
        <v/>
      </c>
      <c r="I91" s="604"/>
      <c r="J91" s="260" t="str">
        <f t="shared" si="13"/>
        <v/>
      </c>
      <c r="K91" s="353" t="str">
        <f t="shared" si="18"/>
        <v/>
      </c>
      <c r="L91" s="313"/>
      <c r="M91" s="262" t="str">
        <f t="shared" si="15"/>
        <v/>
      </c>
      <c r="N91" s="114" t="str">
        <f t="shared" si="16"/>
        <v/>
      </c>
      <c r="O91" s="296" t="str">
        <f t="shared" si="19"/>
        <v/>
      </c>
      <c r="P91" s="223"/>
    </row>
    <row r="92" spans="1:72" ht="24" customHeight="1" x14ac:dyDescent="0.4">
      <c r="A92" s="552" t="e">
        <f>VLOOKUP(D92,非表示_活動量と単位!$D$8:$E$75,2,FALSE)</f>
        <v>#N/A</v>
      </c>
      <c r="B92" s="570"/>
      <c r="C92" s="687"/>
      <c r="D92" s="689"/>
      <c r="E92" s="356"/>
      <c r="F92" s="260" t="str">
        <f t="shared" si="11"/>
        <v/>
      </c>
      <c r="G92" s="358"/>
      <c r="H92" s="260" t="str">
        <f t="shared" si="12"/>
        <v/>
      </c>
      <c r="I92" s="604"/>
      <c r="J92" s="260" t="str">
        <f t="shared" si="13"/>
        <v/>
      </c>
      <c r="K92" s="353" t="str">
        <f t="shared" si="18"/>
        <v/>
      </c>
      <c r="L92" s="313"/>
      <c r="M92" s="262" t="str">
        <f t="shared" si="15"/>
        <v/>
      </c>
      <c r="N92" s="114" t="str">
        <f t="shared" si="16"/>
        <v/>
      </c>
      <c r="O92" s="296" t="str">
        <f t="shared" si="19"/>
        <v/>
      </c>
      <c r="P92" s="223"/>
    </row>
    <row r="93" spans="1:72" ht="24" customHeight="1" x14ac:dyDescent="0.4">
      <c r="A93" s="552" t="e">
        <f>VLOOKUP(D93,非表示_活動量と単位!$D$8:$E$75,2,FALSE)</f>
        <v>#N/A</v>
      </c>
      <c r="B93" s="570"/>
      <c r="C93" s="687"/>
      <c r="D93" s="689"/>
      <c r="E93" s="356"/>
      <c r="F93" s="260" t="str">
        <f t="shared" si="11"/>
        <v/>
      </c>
      <c r="G93" s="358"/>
      <c r="H93" s="260" t="str">
        <f t="shared" si="12"/>
        <v/>
      </c>
      <c r="I93" s="604"/>
      <c r="J93" s="260" t="str">
        <f t="shared" si="13"/>
        <v/>
      </c>
      <c r="K93" s="353" t="str">
        <f t="shared" si="18"/>
        <v/>
      </c>
      <c r="L93" s="313"/>
      <c r="M93" s="262" t="str">
        <f t="shared" si="15"/>
        <v/>
      </c>
      <c r="N93" s="114" t="str">
        <f t="shared" si="16"/>
        <v/>
      </c>
      <c r="O93" s="296" t="str">
        <f t="shared" si="19"/>
        <v/>
      </c>
      <c r="P93" s="223"/>
    </row>
    <row r="94" spans="1:72" ht="24" customHeight="1" x14ac:dyDescent="0.4">
      <c r="A94" s="552" t="e">
        <f>VLOOKUP(D94,非表示_活動量と単位!$D$8:$E$75,2,FALSE)</f>
        <v>#N/A</v>
      </c>
      <c r="B94" s="570"/>
      <c r="C94" s="687"/>
      <c r="D94" s="689"/>
      <c r="E94" s="356"/>
      <c r="F94" s="260" t="str">
        <f t="shared" si="11"/>
        <v/>
      </c>
      <c r="G94" s="358"/>
      <c r="H94" s="260" t="str">
        <f t="shared" si="12"/>
        <v/>
      </c>
      <c r="I94" s="604"/>
      <c r="J94" s="260" t="str">
        <f t="shared" si="13"/>
        <v/>
      </c>
      <c r="K94" s="353" t="str">
        <f t="shared" si="18"/>
        <v/>
      </c>
      <c r="L94" s="313"/>
      <c r="M94" s="262" t="str">
        <f t="shared" si="15"/>
        <v/>
      </c>
      <c r="N94" s="114" t="str">
        <f t="shared" si="16"/>
        <v/>
      </c>
      <c r="O94" s="296" t="str">
        <f t="shared" si="19"/>
        <v/>
      </c>
      <c r="P94" s="223"/>
    </row>
    <row r="95" spans="1:72" ht="24" customHeight="1" x14ac:dyDescent="0.4">
      <c r="A95" s="552" t="e">
        <f>VLOOKUP(D95,非表示_活動量と単位!$D$8:$E$75,2,FALSE)</f>
        <v>#N/A</v>
      </c>
      <c r="B95" s="570"/>
      <c r="C95" s="687"/>
      <c r="D95" s="689"/>
      <c r="E95" s="356"/>
      <c r="F95" s="260" t="str">
        <f t="shared" si="11"/>
        <v/>
      </c>
      <c r="G95" s="358"/>
      <c r="H95" s="260" t="str">
        <f t="shared" si="12"/>
        <v/>
      </c>
      <c r="I95" s="604"/>
      <c r="J95" s="260" t="str">
        <f t="shared" si="13"/>
        <v/>
      </c>
      <c r="K95" s="353" t="str">
        <f t="shared" si="18"/>
        <v/>
      </c>
      <c r="L95" s="313"/>
      <c r="M95" s="262" t="str">
        <f t="shared" si="15"/>
        <v/>
      </c>
      <c r="N95" s="114" t="str">
        <f t="shared" si="16"/>
        <v/>
      </c>
      <c r="O95" s="296" t="str">
        <f t="shared" si="19"/>
        <v/>
      </c>
      <c r="P95" s="223"/>
    </row>
    <row r="96" spans="1:72" ht="24" customHeight="1" x14ac:dyDescent="0.4">
      <c r="A96" s="552" t="e">
        <f>VLOOKUP(D96,非表示_活動量と単位!$D$8:$E$75,2,FALSE)</f>
        <v>#N/A</v>
      </c>
      <c r="B96" s="570"/>
      <c r="C96" s="687"/>
      <c r="D96" s="689"/>
      <c r="E96" s="356"/>
      <c r="F96" s="260" t="str">
        <f t="shared" si="11"/>
        <v/>
      </c>
      <c r="G96" s="358"/>
      <c r="H96" s="260" t="str">
        <f t="shared" si="12"/>
        <v/>
      </c>
      <c r="I96" s="604"/>
      <c r="J96" s="260" t="str">
        <f t="shared" si="13"/>
        <v/>
      </c>
      <c r="K96" s="353" t="str">
        <f t="shared" si="18"/>
        <v/>
      </c>
      <c r="L96" s="313"/>
      <c r="M96" s="262" t="str">
        <f t="shared" si="15"/>
        <v/>
      </c>
      <c r="N96" s="114" t="str">
        <f t="shared" si="16"/>
        <v/>
      </c>
      <c r="O96" s="296" t="str">
        <f t="shared" si="19"/>
        <v/>
      </c>
      <c r="P96" s="223"/>
    </row>
    <row r="97" spans="1:104" ht="24" customHeight="1" x14ac:dyDescent="0.4">
      <c r="A97" s="552" t="e">
        <f>VLOOKUP(D97,非表示_活動量と単位!$D$8:$E$75,2,FALSE)</f>
        <v>#N/A</v>
      </c>
      <c r="B97" s="570"/>
      <c r="C97" s="687"/>
      <c r="D97" s="689"/>
      <c r="E97" s="356"/>
      <c r="F97" s="260" t="str">
        <f t="shared" si="11"/>
        <v/>
      </c>
      <c r="G97" s="358"/>
      <c r="H97" s="260" t="str">
        <f t="shared" si="12"/>
        <v/>
      </c>
      <c r="I97" s="604"/>
      <c r="J97" s="260" t="str">
        <f t="shared" si="13"/>
        <v/>
      </c>
      <c r="K97" s="353" t="str">
        <f t="shared" si="18"/>
        <v/>
      </c>
      <c r="L97" s="313"/>
      <c r="M97" s="262" t="str">
        <f t="shared" si="15"/>
        <v/>
      </c>
      <c r="N97" s="114" t="str">
        <f t="shared" si="16"/>
        <v/>
      </c>
      <c r="O97" s="296" t="str">
        <f t="shared" si="19"/>
        <v/>
      </c>
      <c r="P97" s="223"/>
    </row>
    <row r="98" spans="1:104" ht="24" customHeight="1" x14ac:dyDescent="0.4">
      <c r="A98" s="552" t="e">
        <f>VLOOKUP(D98,非表示_活動量と単位!$D$8:$E$75,2,FALSE)</f>
        <v>#N/A</v>
      </c>
      <c r="B98" s="570"/>
      <c r="C98" s="687"/>
      <c r="D98" s="689"/>
      <c r="E98" s="356"/>
      <c r="F98" s="260" t="str">
        <f t="shared" si="11"/>
        <v/>
      </c>
      <c r="G98" s="358"/>
      <c r="H98" s="260" t="str">
        <f t="shared" si="12"/>
        <v/>
      </c>
      <c r="I98" s="604"/>
      <c r="J98" s="260" t="str">
        <f t="shared" si="13"/>
        <v/>
      </c>
      <c r="K98" s="353" t="str">
        <f t="shared" si="18"/>
        <v/>
      </c>
      <c r="L98" s="313"/>
      <c r="M98" s="262" t="str">
        <f t="shared" si="15"/>
        <v/>
      </c>
      <c r="N98" s="114" t="str">
        <f t="shared" si="16"/>
        <v/>
      </c>
      <c r="O98" s="296" t="str">
        <f t="shared" si="19"/>
        <v/>
      </c>
      <c r="P98" s="223"/>
    </row>
    <row r="99" spans="1:104" ht="24" customHeight="1" x14ac:dyDescent="0.4">
      <c r="A99" s="552" t="e">
        <f>VLOOKUP(D99,非表示_活動量と単位!$D$8:$E$75,2,FALSE)</f>
        <v>#N/A</v>
      </c>
      <c r="B99" s="570"/>
      <c r="C99" s="687"/>
      <c r="D99" s="689"/>
      <c r="E99" s="356"/>
      <c r="F99" s="260" t="str">
        <f t="shared" si="11"/>
        <v/>
      </c>
      <c r="G99" s="358"/>
      <c r="H99" s="260" t="str">
        <f t="shared" si="12"/>
        <v/>
      </c>
      <c r="I99" s="604"/>
      <c r="J99" s="260" t="str">
        <f t="shared" si="13"/>
        <v/>
      </c>
      <c r="K99" s="353" t="str">
        <f t="shared" si="18"/>
        <v/>
      </c>
      <c r="L99" s="313"/>
      <c r="M99" s="262" t="str">
        <f t="shared" si="15"/>
        <v/>
      </c>
      <c r="N99" s="114" t="str">
        <f t="shared" si="16"/>
        <v/>
      </c>
      <c r="O99" s="296" t="str">
        <f t="shared" si="19"/>
        <v/>
      </c>
      <c r="P99" s="223"/>
    </row>
    <row r="100" spans="1:104" ht="24" customHeight="1" x14ac:dyDescent="0.4">
      <c r="A100" s="552" t="e">
        <f>VLOOKUP(D100,非表示_活動量と単位!$D$8:$E$75,2,FALSE)</f>
        <v>#N/A</v>
      </c>
      <c r="B100" s="570"/>
      <c r="C100" s="687"/>
      <c r="D100" s="689"/>
      <c r="E100" s="356"/>
      <c r="F100" s="260" t="str">
        <f t="shared" si="11"/>
        <v/>
      </c>
      <c r="G100" s="358"/>
      <c r="H100" s="260" t="str">
        <f t="shared" si="12"/>
        <v/>
      </c>
      <c r="I100" s="604"/>
      <c r="J100" s="260" t="str">
        <f t="shared" si="13"/>
        <v/>
      </c>
      <c r="K100" s="353" t="str">
        <f t="shared" si="18"/>
        <v/>
      </c>
      <c r="L100" s="313"/>
      <c r="M100" s="262" t="str">
        <f t="shared" si="15"/>
        <v/>
      </c>
      <c r="N100" s="114" t="str">
        <f t="shared" si="16"/>
        <v/>
      </c>
      <c r="O100" s="296" t="str">
        <f t="shared" si="19"/>
        <v/>
      </c>
      <c r="P100" s="223"/>
    </row>
    <row r="101" spans="1:104" ht="24" customHeight="1" thickBot="1" x14ac:dyDescent="0.45">
      <c r="A101" s="552" t="e">
        <f>VLOOKUP(D101,非表示_活動量と単位!$D$8:$E$75,2,FALSE)</f>
        <v>#N/A</v>
      </c>
      <c r="B101" s="570"/>
      <c r="C101" s="687"/>
      <c r="D101" s="690"/>
      <c r="E101" s="357"/>
      <c r="F101" s="268" t="str">
        <f t="shared" si="11"/>
        <v/>
      </c>
      <c r="G101" s="359"/>
      <c r="H101" s="268" t="str">
        <f t="shared" si="12"/>
        <v/>
      </c>
      <c r="I101" s="605"/>
      <c r="J101" s="268" t="str">
        <f t="shared" si="13"/>
        <v/>
      </c>
      <c r="K101" s="354" t="str">
        <f t="shared" si="18"/>
        <v/>
      </c>
      <c r="L101" s="314"/>
      <c r="M101" s="269" t="str">
        <f t="shared" si="15"/>
        <v/>
      </c>
      <c r="N101" s="280" t="str">
        <f t="shared" si="16"/>
        <v/>
      </c>
      <c r="O101" s="297" t="str">
        <f t="shared" si="19"/>
        <v/>
      </c>
      <c r="P101" s="223"/>
    </row>
    <row r="102" spans="1:104" ht="12" customHeight="1" x14ac:dyDescent="0.4">
      <c r="P102" s="223"/>
    </row>
    <row r="103" spans="1:104" ht="12" customHeight="1" x14ac:dyDescent="0.4"/>
    <row r="104" spans="1:104" ht="12" customHeight="1" x14ac:dyDescent="0.4"/>
    <row r="105" spans="1:104" ht="12" customHeight="1" thickBot="1" x14ac:dyDescent="0.45">
      <c r="CZ105" s="38" t="s">
        <v>680</v>
      </c>
    </row>
    <row r="106" spans="1:104" ht="12" customHeight="1" x14ac:dyDescent="0.4">
      <c r="CZ106" s="118" t="s">
        <v>676</v>
      </c>
    </row>
    <row r="107" spans="1:104" ht="12" customHeight="1" x14ac:dyDescent="0.4">
      <c r="CZ107" s="119" t="s">
        <v>678</v>
      </c>
    </row>
    <row r="108" spans="1:104" ht="12" customHeight="1" x14ac:dyDescent="0.4">
      <c r="CY108" s="77"/>
      <c r="CZ108" s="119" t="s">
        <v>682</v>
      </c>
    </row>
    <row r="109" spans="1:104" ht="12" customHeight="1" x14ac:dyDescent="0.4">
      <c r="CY109" s="77"/>
      <c r="CZ109" s="119" t="s">
        <v>679</v>
      </c>
    </row>
    <row r="110" spans="1:104" ht="12" customHeight="1" thickBot="1" x14ac:dyDescent="0.45">
      <c r="CY110" s="77"/>
      <c r="CZ110" s="120" t="s">
        <v>677</v>
      </c>
    </row>
    <row r="111" spans="1:104" ht="12" customHeight="1" x14ac:dyDescent="0.4"/>
    <row r="112" spans="1:10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98:102" ht="12" customHeight="1" x14ac:dyDescent="0.4"/>
    <row r="146" spans="98:102" ht="12" customHeight="1" x14ac:dyDescent="0.4"/>
    <row r="147" spans="98:102" ht="12" customHeight="1" x14ac:dyDescent="0.4"/>
    <row r="148" spans="98:102" ht="12" customHeight="1" x14ac:dyDescent="0.4"/>
    <row r="149" spans="98:102" ht="12" customHeight="1" x14ac:dyDescent="0.4"/>
    <row r="150" spans="98:102" ht="12" customHeight="1" x14ac:dyDescent="0.4"/>
    <row r="151" spans="98:102" ht="12" customHeight="1" x14ac:dyDescent="0.4"/>
    <row r="152" spans="98:102" ht="12" customHeight="1" x14ac:dyDescent="0.4"/>
    <row r="153" spans="98:102" ht="12" customHeight="1" x14ac:dyDescent="0.4"/>
    <row r="154" spans="98:102" ht="12" customHeight="1" x14ac:dyDescent="0.4"/>
    <row r="155" spans="98:102" ht="12" customHeight="1" x14ac:dyDescent="0.4"/>
    <row r="156" spans="98:102" ht="12" customHeight="1" x14ac:dyDescent="0.4"/>
    <row r="157" spans="98:102" ht="12" customHeight="1" x14ac:dyDescent="0.4">
      <c r="CT157" s="5"/>
      <c r="CU157" s="5"/>
      <c r="CV157" s="5"/>
      <c r="CW157" s="5"/>
      <c r="CX157" s="5"/>
    </row>
    <row r="158" spans="98:102" ht="12" customHeight="1" x14ac:dyDescent="0.4">
      <c r="CT158" s="5"/>
      <c r="CU158" s="5"/>
      <c r="CV158" s="5"/>
      <c r="CW158" s="5"/>
      <c r="CX158" s="5"/>
    </row>
    <row r="159" spans="98:102" ht="12" customHeight="1" x14ac:dyDescent="0.4">
      <c r="CT159" s="5"/>
      <c r="CU159" s="5"/>
      <c r="CV159" s="5"/>
      <c r="CW159" s="5"/>
      <c r="CX159" s="5"/>
    </row>
    <row r="160" spans="98:102" ht="12" customHeight="1" x14ac:dyDescent="0.4">
      <c r="CT160" s="5"/>
      <c r="CU160" s="5"/>
      <c r="CV160" s="5"/>
      <c r="CW160" s="5"/>
      <c r="CX160" s="5"/>
    </row>
    <row r="161" spans="98:102" ht="12" customHeight="1" x14ac:dyDescent="0.4">
      <c r="CT161" s="5"/>
      <c r="CU161" s="5"/>
      <c r="CV161" s="5"/>
      <c r="CW161" s="5"/>
      <c r="CX161" s="5"/>
    </row>
    <row r="162" spans="98:102" ht="12" customHeight="1" x14ac:dyDescent="0.4">
      <c r="CT162" s="5"/>
      <c r="CU162" s="5"/>
      <c r="CV162" s="5"/>
      <c r="CW162" s="5"/>
      <c r="CX162" s="5"/>
    </row>
    <row r="163" spans="98:102" ht="12" customHeight="1" x14ac:dyDescent="0.4">
      <c r="CT163" s="5"/>
      <c r="CU163" s="5"/>
      <c r="CV163" s="5"/>
      <c r="CW163" s="5"/>
      <c r="CX163" s="5"/>
    </row>
    <row r="164" spans="98:102" ht="12" customHeight="1" x14ac:dyDescent="0.4"/>
    <row r="165" spans="98:102" ht="12" customHeight="1" x14ac:dyDescent="0.4"/>
    <row r="166" spans="98:102" ht="12" customHeight="1" x14ac:dyDescent="0.4"/>
    <row r="167" spans="98:102" ht="12" customHeight="1" x14ac:dyDescent="0.4"/>
    <row r="168" spans="98:102" ht="12" customHeight="1" x14ac:dyDescent="0.4"/>
    <row r="169" spans="98:102" ht="12" customHeight="1" x14ac:dyDescent="0.4"/>
    <row r="170" spans="98:102" ht="12" customHeight="1" x14ac:dyDescent="0.4"/>
    <row r="171" spans="98:102" ht="12" customHeight="1" x14ac:dyDescent="0.4"/>
    <row r="172" spans="98:102" ht="12" customHeight="1" x14ac:dyDescent="0.4"/>
    <row r="173" spans="98:102" ht="12" customHeight="1" x14ac:dyDescent="0.4"/>
    <row r="174" spans="98:102" ht="12" customHeight="1" x14ac:dyDescent="0.4"/>
    <row r="175" spans="98:102" ht="12" customHeight="1" x14ac:dyDescent="0.4"/>
    <row r="176" spans="98:102"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sheetData>
  <sheetProtection algorithmName="SHA-512" hashValue="X+Q4r83uexvhbmMwrJ8dEndky8nFXBXOONjZhrH0oIh7Ox0BKLMMA0ICO9k9MFca8KnUcGjvOmVZnXFZONzIrA==" saltValue="CwbHHl89xSmeunsTb2kN7A==" spinCount="100000" sheet="1" scenarios="1" formatRows="0"/>
  <mergeCells count="26">
    <mergeCell ref="I44:J45"/>
    <mergeCell ref="K44:K46"/>
    <mergeCell ref="L44:L46"/>
    <mergeCell ref="M44:M45"/>
    <mergeCell ref="N44:O44"/>
    <mergeCell ref="N45:N46"/>
    <mergeCell ref="O45:O46"/>
    <mergeCell ref="B44:B46"/>
    <mergeCell ref="C44:C46"/>
    <mergeCell ref="D44:D46"/>
    <mergeCell ref="E44:F45"/>
    <mergeCell ref="G44:H45"/>
    <mergeCell ref="B4:B6"/>
    <mergeCell ref="C4:C6"/>
    <mergeCell ref="D4:D6"/>
    <mergeCell ref="E4:F5"/>
    <mergeCell ref="G4:H5"/>
    <mergeCell ref="N4:O4"/>
    <mergeCell ref="N5:N6"/>
    <mergeCell ref="O5:O6"/>
    <mergeCell ref="I32:J32"/>
    <mergeCell ref="I33:J33"/>
    <mergeCell ref="K4:K6"/>
    <mergeCell ref="L4:L6"/>
    <mergeCell ref="M4:M5"/>
    <mergeCell ref="I4:J5"/>
  </mergeCells>
  <phoneticPr fontId="2"/>
  <conditionalFormatting sqref="G7:H7 G9:H11 H8 G14:H21">
    <cfRule type="expression" dxfId="179" priority="119">
      <formula>$A7=1</formula>
    </cfRule>
  </conditionalFormatting>
  <conditionalFormatting sqref="G12:H13">
    <cfRule type="expression" dxfId="178" priority="99">
      <formula>$A12=1</formula>
    </cfRule>
  </conditionalFormatting>
  <conditionalFormatting sqref="F7:F11 F14:F21 D7:O10">
    <cfRule type="expression" dxfId="177" priority="97">
      <formula>$AO$3=TRUE</formula>
    </cfRule>
  </conditionalFormatting>
  <conditionalFormatting sqref="F12:F13">
    <cfRule type="expression" dxfId="176" priority="96">
      <formula>$AO$3=TRUE</formula>
    </cfRule>
  </conditionalFormatting>
  <conditionalFormatting sqref="G47:H47 G92:H100 G79:H81">
    <cfRule type="expression" dxfId="175" priority="94">
      <formula>$A47=1</formula>
    </cfRule>
  </conditionalFormatting>
  <conditionalFormatting sqref="B92:D100 D47 B47 B79:B81 D79:D81 F47:M47 F79:M81 F92:M100">
    <cfRule type="expression" dxfId="174" priority="93">
      <formula>$BQ$3=TRUE</formula>
    </cfRule>
  </conditionalFormatting>
  <conditionalFormatting sqref="C79:C81">
    <cfRule type="expression" dxfId="173" priority="92">
      <formula>$BQ$3=TRUE</formula>
    </cfRule>
  </conditionalFormatting>
  <conditionalFormatting sqref="C47">
    <cfRule type="expression" dxfId="172" priority="91">
      <formula>$BQ$3=TRUE</formula>
    </cfRule>
  </conditionalFormatting>
  <conditionalFormatting sqref="G101:H101">
    <cfRule type="expression" dxfId="171" priority="90">
      <formula>$A101=1</formula>
    </cfRule>
  </conditionalFormatting>
  <conditionalFormatting sqref="B101:D101 F101:M101">
    <cfRule type="expression" dxfId="170" priority="89">
      <formula>$BQ$3=TRUE</formula>
    </cfRule>
  </conditionalFormatting>
  <conditionalFormatting sqref="G87:H91">
    <cfRule type="expression" dxfId="169" priority="88">
      <formula>$A87=1</formula>
    </cfRule>
  </conditionalFormatting>
  <conditionalFormatting sqref="B87:D91 F87:M91">
    <cfRule type="expression" dxfId="168" priority="87">
      <formula>$BQ$3=TRUE</formula>
    </cfRule>
  </conditionalFormatting>
  <conditionalFormatting sqref="G82:H86">
    <cfRule type="expression" dxfId="167" priority="86">
      <formula>$A82=1</formula>
    </cfRule>
  </conditionalFormatting>
  <conditionalFormatting sqref="B82:D86 F82:M86">
    <cfRule type="expression" dxfId="166" priority="85">
      <formula>$BQ$3=TRUE</formula>
    </cfRule>
  </conditionalFormatting>
  <conditionalFormatting sqref="G48:H50">
    <cfRule type="expression" dxfId="165" priority="84">
      <formula>$A48=1</formula>
    </cfRule>
  </conditionalFormatting>
  <conditionalFormatting sqref="B48:B50 D48:D50 F48:M50">
    <cfRule type="expression" dxfId="164" priority="83">
      <formula>$BQ$3=TRUE</formula>
    </cfRule>
  </conditionalFormatting>
  <conditionalFormatting sqref="C48:C50">
    <cfRule type="expression" dxfId="163" priority="82">
      <formula>$BQ$3=TRUE</formula>
    </cfRule>
  </conditionalFormatting>
  <conditionalFormatting sqref="G56:H58">
    <cfRule type="expression" dxfId="162" priority="81">
      <formula>$A56=1</formula>
    </cfRule>
  </conditionalFormatting>
  <conditionalFormatting sqref="B56:D58 F56:M58">
    <cfRule type="expression" dxfId="161" priority="80">
      <formula>$BQ$3=TRUE</formula>
    </cfRule>
  </conditionalFormatting>
  <conditionalFormatting sqref="G51:H55">
    <cfRule type="expression" dxfId="160" priority="79">
      <formula>$A51=1</formula>
    </cfRule>
  </conditionalFormatting>
  <conditionalFormatting sqref="B51:D55 F51:M55">
    <cfRule type="expression" dxfId="159" priority="78">
      <formula>$BQ$3=TRUE</formula>
    </cfRule>
  </conditionalFormatting>
  <conditionalFormatting sqref="G69:H70">
    <cfRule type="expression" dxfId="158" priority="77">
      <formula>$A69=1</formula>
    </cfRule>
  </conditionalFormatting>
  <conditionalFormatting sqref="B69:B70 D69:D70 F69:M70">
    <cfRule type="expression" dxfId="157" priority="76">
      <formula>$BQ$3=TRUE</formula>
    </cfRule>
  </conditionalFormatting>
  <conditionalFormatting sqref="C69:C70">
    <cfRule type="expression" dxfId="156" priority="75">
      <formula>$BQ$3=TRUE</formula>
    </cfRule>
  </conditionalFormatting>
  <conditionalFormatting sqref="G76:H78">
    <cfRule type="expression" dxfId="155" priority="74">
      <formula>$A76=1</formula>
    </cfRule>
  </conditionalFormatting>
  <conditionalFormatting sqref="B76:D78 F76:M78">
    <cfRule type="expression" dxfId="154" priority="73">
      <formula>$BQ$3=TRUE</formula>
    </cfRule>
  </conditionalFormatting>
  <conditionalFormatting sqref="G71:H75">
    <cfRule type="expression" dxfId="153" priority="72">
      <formula>$A71=1</formula>
    </cfRule>
  </conditionalFormatting>
  <conditionalFormatting sqref="B71:D75 F71:M75">
    <cfRule type="expression" dxfId="152" priority="71">
      <formula>$BQ$3=TRUE</formula>
    </cfRule>
  </conditionalFormatting>
  <conditionalFormatting sqref="G59:H60">
    <cfRule type="expression" dxfId="151" priority="70">
      <formula>$A59=1</formula>
    </cfRule>
  </conditionalFormatting>
  <conditionalFormatting sqref="B59:B60 D59:D60 F59:M60">
    <cfRule type="expression" dxfId="150" priority="69">
      <formula>$BQ$3=TRUE</formula>
    </cfRule>
  </conditionalFormatting>
  <conditionalFormatting sqref="C59:C60">
    <cfRule type="expression" dxfId="149" priority="68">
      <formula>$BQ$3=TRUE</formula>
    </cfRule>
  </conditionalFormatting>
  <conditionalFormatting sqref="G66:H68">
    <cfRule type="expression" dxfId="148" priority="67">
      <formula>$A66=1</formula>
    </cfRule>
  </conditionalFormatting>
  <conditionalFormatting sqref="B66:D68 F66:M68">
    <cfRule type="expression" dxfId="147" priority="66">
      <formula>$BQ$3=TRUE</formula>
    </cfRule>
  </conditionalFormatting>
  <conditionalFormatting sqref="G61:H65">
    <cfRule type="expression" dxfId="146" priority="65">
      <formula>$A61=1</formula>
    </cfRule>
  </conditionalFormatting>
  <conditionalFormatting sqref="B61:D65 F61:M65">
    <cfRule type="expression" dxfId="145" priority="64">
      <formula>$BQ$3=TRUE</formula>
    </cfRule>
  </conditionalFormatting>
  <conditionalFormatting sqref="N50:O50 N47 N93:O100">
    <cfRule type="expression" dxfId="144" priority="63">
      <formula>$BS$3=TRUE</formula>
    </cfRule>
  </conditionalFormatting>
  <conditionalFormatting sqref="N48:O49">
    <cfRule type="expression" dxfId="143" priority="62">
      <formula>$BS$3=TRUE</formula>
    </cfRule>
  </conditionalFormatting>
  <conditionalFormatting sqref="N83:O92">
    <cfRule type="expression" dxfId="142" priority="61">
      <formula>$BS$3=TRUE</formula>
    </cfRule>
  </conditionalFormatting>
  <conditionalFormatting sqref="N51:O57 N80:O82">
    <cfRule type="expression" dxfId="141" priority="60">
      <formula>$BS$3=TRUE</formula>
    </cfRule>
  </conditionalFormatting>
  <conditionalFormatting sqref="N72:O72">
    <cfRule type="expression" dxfId="140" priority="59">
      <formula>$BS$3=TRUE</formula>
    </cfRule>
  </conditionalFormatting>
  <conditionalFormatting sqref="N58:O59">
    <cfRule type="expression" dxfId="139" priority="58">
      <formula>$BS$3=TRUE</formula>
    </cfRule>
  </conditionalFormatting>
  <conditionalFormatting sqref="N73:O79">
    <cfRule type="expression" dxfId="138" priority="57">
      <formula>$BS$3=TRUE</formula>
    </cfRule>
  </conditionalFormatting>
  <conditionalFormatting sqref="N62:O62">
    <cfRule type="expression" dxfId="137" priority="56">
      <formula>$BS$3=TRUE</formula>
    </cfRule>
  </conditionalFormatting>
  <conditionalFormatting sqref="N60:O61">
    <cfRule type="expression" dxfId="136" priority="55">
      <formula>$BS$3=TRUE</formula>
    </cfRule>
  </conditionalFormatting>
  <conditionalFormatting sqref="N63:O69">
    <cfRule type="expression" dxfId="135" priority="54">
      <formula>$BS$3=TRUE</formula>
    </cfRule>
  </conditionalFormatting>
  <conditionalFormatting sqref="N70:O71">
    <cfRule type="expression" dxfId="134" priority="53">
      <formula>$BS$3=TRUE</formula>
    </cfRule>
  </conditionalFormatting>
  <conditionalFormatting sqref="N101:O101">
    <cfRule type="expression" dxfId="133" priority="52">
      <formula>$BS$3=TRUE</formula>
    </cfRule>
  </conditionalFormatting>
  <conditionalFormatting sqref="K32:K33">
    <cfRule type="expression" dxfId="132" priority="47">
      <formula>$BS$3=TRUE</formula>
    </cfRule>
  </conditionalFormatting>
  <conditionalFormatting sqref="K32">
    <cfRule type="expression" dxfId="131" priority="46">
      <formula>$BQ$3=TRUE</formula>
    </cfRule>
  </conditionalFormatting>
  <conditionalFormatting sqref="K33">
    <cfRule type="expression" dxfId="130" priority="45">
      <formula>$BQ$3=TRUE</formula>
    </cfRule>
  </conditionalFormatting>
  <conditionalFormatting sqref="K33">
    <cfRule type="expression" dxfId="129" priority="44">
      <formula>$BQ$3=TRUE</formula>
    </cfRule>
  </conditionalFormatting>
  <conditionalFormatting sqref="O32:O33">
    <cfRule type="expression" dxfId="128" priority="42">
      <formula>$BS$3=TRUE</formula>
    </cfRule>
  </conditionalFormatting>
  <conditionalFormatting sqref="O33">
    <cfRule type="expression" dxfId="127" priority="41">
      <formula>$BS$3=TRUE</formula>
    </cfRule>
  </conditionalFormatting>
  <conditionalFormatting sqref="O32">
    <cfRule type="expression" dxfId="126" priority="40">
      <formula>$BQ$3=TRUE</formula>
    </cfRule>
  </conditionalFormatting>
  <conditionalFormatting sqref="E2 B10:O31 B47:O101 K32:K33 O32:O33 B7:B9 F7:H7 J7:O8 J9:K9 M9:O9 F9:H9 F8 H8 D7:O10 E2 B10:O31 B47:O101 K32:K33 O32:O33 B7:B9 F7:H7 J7:O8 J9:K9 M9:O9 F9:H9 F8 H8">
    <cfRule type="expression" dxfId="125" priority="140">
      <formula>$BD$4=TRUE</formula>
    </cfRule>
  </conditionalFormatting>
  <conditionalFormatting sqref="C8:E9 C7:D7">
    <cfRule type="expression" dxfId="124" priority="30">
      <formula>$BD$3=TRUE</formula>
    </cfRule>
  </conditionalFormatting>
  <conditionalFormatting sqref="D8">
    <cfRule type="expression" dxfId="123" priority="29">
      <formula>$BD$3=TRUE</formula>
    </cfRule>
  </conditionalFormatting>
  <conditionalFormatting sqref="C8">
    <cfRule type="expression" dxfId="122" priority="28">
      <formula>$BD$3=TRUE</formula>
    </cfRule>
  </conditionalFormatting>
  <conditionalFormatting sqref="D9">
    <cfRule type="expression" dxfId="121" priority="27">
      <formula>$BD$3=TRUE</formula>
    </cfRule>
  </conditionalFormatting>
  <conditionalFormatting sqref="C9">
    <cfRule type="expression" dxfId="120" priority="26">
      <formula>$BD$3=TRUE</formula>
    </cfRule>
  </conditionalFormatting>
  <conditionalFormatting sqref="E7">
    <cfRule type="expression" dxfId="119" priority="25">
      <formula>$BD$3=TRUE</formula>
    </cfRule>
  </conditionalFormatting>
  <conditionalFormatting sqref="I9">
    <cfRule type="expression" dxfId="118" priority="24">
      <formula>$BD$3=TRUE</formula>
    </cfRule>
  </conditionalFormatting>
  <conditionalFormatting sqref="I9">
    <cfRule type="expression" dxfId="117" priority="19">
      <formula>$BQ$3=TRUE</formula>
    </cfRule>
  </conditionalFormatting>
  <conditionalFormatting sqref="I9">
    <cfRule type="expression" dxfId="116" priority="18">
      <formula>$BQ$3=TRUE</formula>
    </cfRule>
  </conditionalFormatting>
  <conditionalFormatting sqref="I7">
    <cfRule type="expression" dxfId="115" priority="17">
      <formula>$BS$3=TRUE</formula>
    </cfRule>
  </conditionalFormatting>
  <conditionalFormatting sqref="L9">
    <cfRule type="expression" dxfId="114" priority="16">
      <formula>$BD$3=TRUE</formula>
    </cfRule>
  </conditionalFormatting>
  <conditionalFormatting sqref="G8">
    <cfRule type="expression" dxfId="113" priority="15">
      <formula>$A8=1</formula>
    </cfRule>
  </conditionalFormatting>
  <conditionalFormatting sqref="G8">
    <cfRule type="expression" dxfId="112" priority="14">
      <formula>$BN$3=TRUE</formula>
    </cfRule>
  </conditionalFormatting>
  <conditionalFormatting sqref="G8">
    <cfRule type="expression" dxfId="111" priority="13">
      <formula>$A8=1</formula>
    </cfRule>
  </conditionalFormatting>
  <conditionalFormatting sqref="G8">
    <cfRule type="expression" dxfId="110" priority="12">
      <formula>$BN$3=TRUE</formula>
    </cfRule>
  </conditionalFormatting>
  <conditionalFormatting sqref="G8">
    <cfRule type="expression" dxfId="109" priority="11">
      <formula>$A8=1</formula>
    </cfRule>
  </conditionalFormatting>
  <conditionalFormatting sqref="G8">
    <cfRule type="expression" dxfId="108" priority="10">
      <formula>$BN$3=TRUE</formula>
    </cfRule>
  </conditionalFormatting>
  <conditionalFormatting sqref="G8">
    <cfRule type="expression" dxfId="107" priority="9">
      <formula>$A8=1</formula>
    </cfRule>
  </conditionalFormatting>
  <conditionalFormatting sqref="G8">
    <cfRule type="expression" dxfId="106" priority="8">
      <formula>$BN$3=TRUE</formula>
    </cfRule>
  </conditionalFormatting>
  <conditionalFormatting sqref="G8">
    <cfRule type="expression" dxfId="105" priority="7">
      <formula>$A8=1</formula>
    </cfRule>
  </conditionalFormatting>
  <conditionalFormatting sqref="G8">
    <cfRule type="expression" dxfId="104" priority="6">
      <formula>$A8=1</formula>
    </cfRule>
  </conditionalFormatting>
  <conditionalFormatting sqref="G8">
    <cfRule type="expression" dxfId="103" priority="5">
      <formula>$BN$3=TRUE</formula>
    </cfRule>
  </conditionalFormatting>
  <conditionalFormatting sqref="I8">
    <cfRule type="expression" dxfId="102" priority="2">
      <formula>$BN$3=TRUE</formula>
    </cfRule>
  </conditionalFormatting>
  <conditionalFormatting sqref="I8">
    <cfRule type="expression" dxfId="101" priority="1">
      <formula>$BP$3=TRUE</formula>
    </cfRule>
  </conditionalFormatting>
  <dataValidations count="1">
    <dataValidation type="list" allowBlank="1" showInputMessage="1" showErrorMessage="1" sqref="D47:D101 D7:D31" xr:uid="{00000000-0002-0000-0B00-000000000000}">
      <formula1>活動の種別※その他除く</formula1>
    </dataValidation>
  </dataValidations>
  <pageMargins left="0.59055118110236227" right="0.59055118110236227" top="0.39370078740157483" bottom="0.39370078740157483" header="0.31496062992125984" footer="0.31496062992125984"/>
  <pageSetup paperSize="9" scale="63" orientation="landscape" r:id="rId1"/>
  <colBreaks count="2" manualBreakCount="2">
    <brk id="12" max="41" man="1"/>
    <brk id="14"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locked="0" defaultSize="0" autoFill="0" autoLine="0" autoPict="0">
                <anchor moveWithCells="1">
                  <from>
                    <xdr:col>5</xdr:col>
                    <xdr:colOff>123825</xdr:colOff>
                    <xdr:row>0</xdr:row>
                    <xdr:rowOff>133350</xdr:rowOff>
                  </from>
                  <to>
                    <xdr:col>7</xdr:col>
                    <xdr:colOff>390525</xdr:colOff>
                    <xdr:row>1</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CZ198"/>
  <sheetViews>
    <sheetView showGridLines="0" view="pageBreakPreview" zoomScale="80" zoomScaleNormal="85" zoomScaleSheetLayoutView="80" workbookViewId="0"/>
  </sheetViews>
  <sheetFormatPr defaultColWidth="8.75" defaultRowHeight="12" x14ac:dyDescent="0.4"/>
  <cols>
    <col min="1" max="1" width="1.375" style="240" customWidth="1"/>
    <col min="2" max="2" width="4.625" style="223" customWidth="1"/>
    <col min="3" max="3" width="1.5" style="5" customWidth="1"/>
    <col min="4" max="4" width="34.75" style="5" customWidth="1"/>
    <col min="5" max="5" width="15.75" style="36" customWidth="1"/>
    <col min="6" max="6" width="5.75" style="36" customWidth="1"/>
    <col min="7" max="7" width="8.875" style="36" customWidth="1"/>
    <col min="8" max="8" width="6.875" style="36" customWidth="1"/>
    <col min="9" max="10" width="9.25" style="36" customWidth="1"/>
    <col min="11" max="11" width="13.75" style="36" customWidth="1"/>
    <col min="12" max="12" width="34.125" style="36" customWidth="1"/>
    <col min="13" max="13" width="9" style="36" customWidth="1"/>
    <col min="14" max="14" width="25.75" style="5" customWidth="1"/>
    <col min="15" max="15" width="12.625" style="5" customWidth="1"/>
    <col min="16" max="16" width="3.75" style="5" customWidth="1"/>
    <col min="17" max="55" width="2.25" style="5" customWidth="1"/>
    <col min="56" max="56" width="9.25" style="5" hidden="1" customWidth="1"/>
    <col min="57" max="70" width="2.25" style="5" customWidth="1"/>
    <col min="71" max="71" width="2.25" style="36" customWidth="1"/>
    <col min="72" max="72" width="2.25" style="62" customWidth="1"/>
    <col min="73" max="81" width="2.25" style="5" customWidth="1"/>
    <col min="82" max="82" width="8.75" style="5"/>
    <col min="83" max="84" width="8.75" style="38"/>
    <col min="85" max="85" width="6.125" style="38" customWidth="1"/>
    <col min="86" max="86" width="8.75" style="38"/>
    <col min="87" max="87" width="8.25" style="38" customWidth="1"/>
    <col min="88" max="88" width="9.875" style="38" customWidth="1"/>
    <col min="89" max="89" width="6.5" style="38" customWidth="1"/>
    <col min="90" max="97" width="8.75" style="38"/>
    <col min="98" max="98" width="26.25" style="38" customWidth="1"/>
    <col min="99" max="104" width="8.75" style="38"/>
    <col min="105" max="16384" width="8.75" style="5"/>
  </cols>
  <sheetData>
    <row r="1" spans="1:72" ht="7.15" customHeight="1" thickBot="1" x14ac:dyDescent="0.45"/>
    <row r="2" spans="1:72" ht="20.45" customHeight="1" thickBot="1" x14ac:dyDescent="0.45">
      <c r="B2" s="565" t="str">
        <f ca="1">MID(CELL("filename",C2),FIND("]",CELL("filename",C2))+1,3)&amp;"．"</f>
        <v>7-3．</v>
      </c>
      <c r="C2" s="48" t="s">
        <v>986</v>
      </c>
      <c r="D2" s="48"/>
      <c r="E2" s="154" t="str">
        <f>IF('4. 排出源リスト'!H5&amp;"年度"="","",'4. 排出源リスト'!H5&amp;"年度")</f>
        <v>令和元年度</v>
      </c>
      <c r="BD2" s="29" t="s">
        <v>765</v>
      </c>
    </row>
    <row r="3" spans="1:72" ht="6.6" customHeight="1" thickBot="1" x14ac:dyDescent="0.45">
      <c r="BD3" s="613" t="b">
        <v>0</v>
      </c>
    </row>
    <row r="4" spans="1:72" ht="11.45" customHeight="1" x14ac:dyDescent="0.4">
      <c r="B4" s="894"/>
      <c r="C4" s="894"/>
      <c r="D4" s="1031" t="s">
        <v>590</v>
      </c>
      <c r="E4" s="927" t="s">
        <v>591</v>
      </c>
      <c r="F4" s="928"/>
      <c r="G4" s="927" t="s">
        <v>592</v>
      </c>
      <c r="H4" s="931"/>
      <c r="I4" s="928" t="s">
        <v>663</v>
      </c>
      <c r="J4" s="928"/>
      <c r="K4" s="924" t="s">
        <v>845</v>
      </c>
      <c r="L4" s="950" t="s">
        <v>708</v>
      </c>
      <c r="M4" s="933" t="s">
        <v>751</v>
      </c>
      <c r="N4" s="940" t="s">
        <v>777</v>
      </c>
      <c r="O4" s="941"/>
    </row>
    <row r="5" spans="1:72" ht="12" customHeight="1" x14ac:dyDescent="0.4">
      <c r="B5" s="894"/>
      <c r="C5" s="894"/>
      <c r="D5" s="1032"/>
      <c r="E5" s="929"/>
      <c r="F5" s="930"/>
      <c r="G5" s="929"/>
      <c r="H5" s="932"/>
      <c r="I5" s="930"/>
      <c r="J5" s="930"/>
      <c r="K5" s="925"/>
      <c r="L5" s="951"/>
      <c r="M5" s="934"/>
      <c r="N5" s="942" t="s">
        <v>778</v>
      </c>
      <c r="O5" s="944" t="s">
        <v>759</v>
      </c>
      <c r="BS5" s="8"/>
      <c r="BT5" s="9"/>
    </row>
    <row r="6" spans="1:72" ht="15.6" customHeight="1" thickBot="1" x14ac:dyDescent="0.45">
      <c r="B6" s="894"/>
      <c r="C6" s="894"/>
      <c r="D6" s="1033"/>
      <c r="E6" s="270" t="s">
        <v>661</v>
      </c>
      <c r="F6" s="271" t="s">
        <v>662</v>
      </c>
      <c r="G6" s="272" t="s">
        <v>707</v>
      </c>
      <c r="H6" s="273" t="s">
        <v>680</v>
      </c>
      <c r="I6" s="274" t="s">
        <v>707</v>
      </c>
      <c r="J6" s="275" t="s">
        <v>680</v>
      </c>
      <c r="K6" s="926"/>
      <c r="L6" s="952"/>
      <c r="M6" s="276" t="s">
        <v>750</v>
      </c>
      <c r="N6" s="943"/>
      <c r="O6" s="945"/>
      <c r="BS6" s="10"/>
      <c r="BT6" s="9"/>
    </row>
    <row r="7" spans="1:72" ht="24" customHeight="1" x14ac:dyDescent="0.4">
      <c r="A7" s="240">
        <f>VLOOKUP(D7,非表示_活動量と単位!$D$8:$E$75,2,FALSE)</f>
        <v>1</v>
      </c>
      <c r="B7" s="571"/>
      <c r="C7" s="685"/>
      <c r="D7" s="673" t="s">
        <v>593</v>
      </c>
      <c r="E7" s="664">
        <v>200000</v>
      </c>
      <c r="F7" s="513" t="str">
        <f t="shared" ref="F7:F21" si="0">IF($D7="","",VLOOKUP($D7,活動の種別と単位,4,FALSE))</f>
        <v>kWh</v>
      </c>
      <c r="G7" s="665"/>
      <c r="H7" s="457" t="str">
        <f t="shared" ref="H7:H21" si="1">IF($D7="","",VLOOKUP($D7,活動の種別と単位,5,FALSE))</f>
        <v>---</v>
      </c>
      <c r="I7" s="653">
        <v>4.44E-4</v>
      </c>
      <c r="J7" s="457" t="str">
        <f t="shared" ref="J7:J21" si="2">IF($D7="","",VLOOKUP($D7,活動の種別と単位,6,FALSE))</f>
        <v>t-CO2/kWh</v>
      </c>
      <c r="K7" s="442">
        <f>IF($D7="","",IF($A7=0,E7*G7*I7,E7*I7))</f>
        <v>88.8</v>
      </c>
      <c r="L7" s="228"/>
      <c r="M7" s="459" t="str">
        <f t="shared" ref="M7:M21" si="3">IF($D7="","",VLOOKUP($D7,活動の種別と単位,3,FALSE))</f>
        <v>使用量</v>
      </c>
      <c r="N7" s="444" t="str">
        <f t="shared" ref="N7:N31" si="4">IF($D7="","",VLOOKUP($D7,活動の種別と単位,7,FALSE))</f>
        <v>対象</v>
      </c>
      <c r="O7" s="536">
        <f t="shared" ref="O7:O31" si="5">IF($D7="","",IF(N7="---","---",IF(OR($D7="系統電力",$D7="産業用蒸気",$D7="温水",$D7="冷水",$D7="蒸気（産業用以外）"),E7*VLOOKUP($D7,GJ換算係数,2,FALSE),E7*G7)))</f>
        <v>1952</v>
      </c>
      <c r="BS7" s="10"/>
      <c r="BT7" s="9"/>
    </row>
    <row r="8" spans="1:72" ht="24" customHeight="1" x14ac:dyDescent="0.4">
      <c r="A8" s="240">
        <f>VLOOKUP(D8,非表示_活動量と単位!$D$8:$E$75,2,FALSE)</f>
        <v>0</v>
      </c>
      <c r="B8" s="571"/>
      <c r="C8" s="685"/>
      <c r="D8" s="673" t="s">
        <v>605</v>
      </c>
      <c r="E8" s="664">
        <v>800</v>
      </c>
      <c r="F8" s="465" t="str">
        <f t="shared" si="0"/>
        <v>kl</v>
      </c>
      <c r="G8" s="642">
        <v>38.9</v>
      </c>
      <c r="H8" s="465" t="str">
        <f t="shared" si="1"/>
        <v>GJ/kl</v>
      </c>
      <c r="I8" s="641">
        <v>7.0800000000000002E-2</v>
      </c>
      <c r="J8" s="465" t="str">
        <f t="shared" si="2"/>
        <v>t-CO2/GJ</v>
      </c>
      <c r="K8" s="440">
        <f t="shared" ref="K8:K20" si="6">IF($D8="","",IF($A8=0,E8*G8*I8,E8*I8))</f>
        <v>2203.2960000000003</v>
      </c>
      <c r="L8" s="229"/>
      <c r="M8" s="467" t="str">
        <f t="shared" si="3"/>
        <v>使用量</v>
      </c>
      <c r="N8" s="446" t="str">
        <f t="shared" si="4"/>
        <v>対象</v>
      </c>
      <c r="O8" s="452">
        <f t="shared" si="5"/>
        <v>31120</v>
      </c>
      <c r="BS8" s="10"/>
      <c r="BT8" s="9"/>
    </row>
    <row r="9" spans="1:72" ht="24.6" customHeight="1" x14ac:dyDescent="0.4">
      <c r="A9" s="240" t="e">
        <f>VLOOKUP(D9,非表示_活動量と単位!$D$8:$E$75,2,FALSE)</f>
        <v>#N/A</v>
      </c>
      <c r="B9" s="571"/>
      <c r="C9" s="685"/>
      <c r="D9" s="674"/>
      <c r="E9" s="669"/>
      <c r="F9" s="465"/>
      <c r="G9" s="516"/>
      <c r="H9" s="465"/>
      <c r="I9" s="641"/>
      <c r="J9" s="465"/>
      <c r="K9" s="440"/>
      <c r="L9" s="671"/>
      <c r="M9" s="467"/>
      <c r="N9" s="446"/>
      <c r="O9" s="452"/>
      <c r="BS9" s="10"/>
      <c r="BT9" s="9"/>
    </row>
    <row r="10" spans="1:72" ht="24" customHeight="1" x14ac:dyDescent="0.4">
      <c r="A10" s="240" t="e">
        <f>VLOOKUP(D10,非表示_活動量と単位!$D$8:$E$75,2,FALSE)</f>
        <v>#N/A</v>
      </c>
      <c r="B10" s="571"/>
      <c r="C10" s="686"/>
      <c r="D10" s="675"/>
      <c r="E10" s="515"/>
      <c r="F10" s="465" t="str">
        <f t="shared" si="0"/>
        <v/>
      </c>
      <c r="G10" s="516"/>
      <c r="H10" s="465" t="str">
        <f t="shared" si="1"/>
        <v/>
      </c>
      <c r="I10" s="606"/>
      <c r="J10" s="465" t="str">
        <f t="shared" si="2"/>
        <v/>
      </c>
      <c r="K10" s="440" t="str">
        <f t="shared" ref="K10:K11" si="7">IF($D10="","",IF($A10=0,E10*G10*I10,E10*I10))</f>
        <v/>
      </c>
      <c r="L10" s="229"/>
      <c r="M10" s="467" t="str">
        <f t="shared" si="3"/>
        <v/>
      </c>
      <c r="N10" s="446" t="str">
        <f t="shared" si="4"/>
        <v/>
      </c>
      <c r="O10" s="452" t="str">
        <f t="shared" si="5"/>
        <v/>
      </c>
      <c r="BS10" s="10"/>
      <c r="BT10" s="9"/>
    </row>
    <row r="11" spans="1:72" ht="24" customHeight="1" x14ac:dyDescent="0.4">
      <c r="A11" s="240" t="e">
        <f>VLOOKUP(D11,非表示_活動量と単位!$D$8:$E$75,2,FALSE)</f>
        <v>#N/A</v>
      </c>
      <c r="B11" s="571"/>
      <c r="C11" s="686"/>
      <c r="D11" s="675"/>
      <c r="E11" s="515"/>
      <c r="F11" s="465" t="str">
        <f t="shared" si="0"/>
        <v/>
      </c>
      <c r="G11" s="516"/>
      <c r="H11" s="465" t="str">
        <f t="shared" si="1"/>
        <v/>
      </c>
      <c r="I11" s="606"/>
      <c r="J11" s="465" t="str">
        <f t="shared" si="2"/>
        <v/>
      </c>
      <c r="K11" s="440" t="str">
        <f t="shared" si="7"/>
        <v/>
      </c>
      <c r="L11" s="229"/>
      <c r="M11" s="467" t="str">
        <f t="shared" si="3"/>
        <v/>
      </c>
      <c r="N11" s="446" t="str">
        <f t="shared" si="4"/>
        <v/>
      </c>
      <c r="O11" s="452" t="str">
        <f t="shared" si="5"/>
        <v/>
      </c>
      <c r="BS11" s="10"/>
      <c r="BT11" s="9"/>
    </row>
    <row r="12" spans="1:72" ht="24" customHeight="1" x14ac:dyDescent="0.4">
      <c r="A12" s="240" t="e">
        <f>VLOOKUP(D12,非表示_活動量と単位!$D$8:$E$75,2,FALSE)</f>
        <v>#N/A</v>
      </c>
      <c r="B12" s="571"/>
      <c r="C12" s="686"/>
      <c r="D12" s="675"/>
      <c r="E12" s="515"/>
      <c r="F12" s="465" t="str">
        <f t="shared" si="0"/>
        <v/>
      </c>
      <c r="G12" s="516"/>
      <c r="H12" s="465" t="str">
        <f t="shared" si="1"/>
        <v/>
      </c>
      <c r="I12" s="606"/>
      <c r="J12" s="465" t="str">
        <f t="shared" si="2"/>
        <v/>
      </c>
      <c r="K12" s="440" t="str">
        <f t="shared" si="6"/>
        <v/>
      </c>
      <c r="L12" s="229"/>
      <c r="M12" s="467" t="str">
        <f t="shared" si="3"/>
        <v/>
      </c>
      <c r="N12" s="446" t="str">
        <f t="shared" si="4"/>
        <v/>
      </c>
      <c r="O12" s="452" t="str">
        <f t="shared" si="5"/>
        <v/>
      </c>
      <c r="BS12" s="10"/>
      <c r="BT12" s="9"/>
    </row>
    <row r="13" spans="1:72" ht="24" customHeight="1" x14ac:dyDescent="0.4">
      <c r="A13" s="240" t="e">
        <f>VLOOKUP(D13,非表示_活動量と単位!$D$8:$E$75,2,FALSE)</f>
        <v>#N/A</v>
      </c>
      <c r="B13" s="571"/>
      <c r="C13" s="686"/>
      <c r="D13" s="675"/>
      <c r="E13" s="515"/>
      <c r="F13" s="465" t="str">
        <f t="shared" si="0"/>
        <v/>
      </c>
      <c r="G13" s="516"/>
      <c r="H13" s="465" t="str">
        <f t="shared" si="1"/>
        <v/>
      </c>
      <c r="I13" s="606"/>
      <c r="J13" s="465" t="str">
        <f t="shared" si="2"/>
        <v/>
      </c>
      <c r="K13" s="440" t="str">
        <f t="shared" si="6"/>
        <v/>
      </c>
      <c r="L13" s="229"/>
      <c r="M13" s="467" t="str">
        <f t="shared" si="3"/>
        <v/>
      </c>
      <c r="N13" s="446" t="str">
        <f t="shared" si="4"/>
        <v/>
      </c>
      <c r="O13" s="452" t="str">
        <f t="shared" si="5"/>
        <v/>
      </c>
      <c r="BS13" s="10"/>
      <c r="BT13" s="9"/>
    </row>
    <row r="14" spans="1:72" ht="24" customHeight="1" x14ac:dyDescent="0.4">
      <c r="A14" s="240" t="e">
        <f>VLOOKUP(D14,非表示_活動量と単位!$D$8:$E$75,2,FALSE)</f>
        <v>#N/A</v>
      </c>
      <c r="B14" s="571"/>
      <c r="C14" s="686"/>
      <c r="D14" s="675"/>
      <c r="E14" s="515"/>
      <c r="F14" s="465" t="str">
        <f t="shared" si="0"/>
        <v/>
      </c>
      <c r="G14" s="516"/>
      <c r="H14" s="465" t="str">
        <f t="shared" si="1"/>
        <v/>
      </c>
      <c r="I14" s="606"/>
      <c r="J14" s="465" t="str">
        <f t="shared" si="2"/>
        <v/>
      </c>
      <c r="K14" s="440" t="str">
        <f t="shared" si="6"/>
        <v/>
      </c>
      <c r="L14" s="229"/>
      <c r="M14" s="467" t="str">
        <f t="shared" si="3"/>
        <v/>
      </c>
      <c r="N14" s="446" t="str">
        <f t="shared" si="4"/>
        <v/>
      </c>
      <c r="O14" s="452" t="str">
        <f t="shared" si="5"/>
        <v/>
      </c>
      <c r="BS14" s="10"/>
      <c r="BT14" s="9"/>
    </row>
    <row r="15" spans="1:72" ht="24" customHeight="1" x14ac:dyDescent="0.4">
      <c r="A15" s="240" t="e">
        <f>VLOOKUP(D15,非表示_活動量と単位!$D$8:$E$75,2,FALSE)</f>
        <v>#N/A</v>
      </c>
      <c r="B15" s="571"/>
      <c r="C15" s="686"/>
      <c r="D15" s="675"/>
      <c r="E15" s="515"/>
      <c r="F15" s="465" t="str">
        <f t="shared" si="0"/>
        <v/>
      </c>
      <c r="G15" s="516"/>
      <c r="H15" s="465" t="str">
        <f t="shared" si="1"/>
        <v/>
      </c>
      <c r="I15" s="606"/>
      <c r="J15" s="465" t="str">
        <f t="shared" si="2"/>
        <v/>
      </c>
      <c r="K15" s="440" t="str">
        <f t="shared" si="6"/>
        <v/>
      </c>
      <c r="L15" s="229"/>
      <c r="M15" s="467" t="str">
        <f t="shared" si="3"/>
        <v/>
      </c>
      <c r="N15" s="446" t="str">
        <f t="shared" si="4"/>
        <v/>
      </c>
      <c r="O15" s="452" t="str">
        <f t="shared" si="5"/>
        <v/>
      </c>
      <c r="BS15" s="10"/>
      <c r="BT15" s="9"/>
    </row>
    <row r="16" spans="1:72" ht="24" customHeight="1" x14ac:dyDescent="0.4">
      <c r="A16" s="240" t="e">
        <f>VLOOKUP(D16,非表示_活動量と単位!$D$8:$E$75,2,FALSE)</f>
        <v>#N/A</v>
      </c>
      <c r="B16" s="571"/>
      <c r="C16" s="686"/>
      <c r="D16" s="675"/>
      <c r="E16" s="515"/>
      <c r="F16" s="465" t="str">
        <f t="shared" si="0"/>
        <v/>
      </c>
      <c r="G16" s="516"/>
      <c r="H16" s="465" t="str">
        <f t="shared" si="1"/>
        <v/>
      </c>
      <c r="I16" s="606"/>
      <c r="J16" s="465" t="str">
        <f t="shared" si="2"/>
        <v/>
      </c>
      <c r="K16" s="440" t="str">
        <f t="shared" si="6"/>
        <v/>
      </c>
      <c r="L16" s="229"/>
      <c r="M16" s="467" t="str">
        <f t="shared" si="3"/>
        <v/>
      </c>
      <c r="N16" s="446" t="str">
        <f t="shared" si="4"/>
        <v/>
      </c>
      <c r="O16" s="452" t="str">
        <f t="shared" si="5"/>
        <v/>
      </c>
      <c r="BS16" s="10"/>
      <c r="BT16" s="9"/>
    </row>
    <row r="17" spans="1:72" ht="24" customHeight="1" x14ac:dyDescent="0.4">
      <c r="A17" s="240" t="e">
        <f>VLOOKUP(D17,非表示_活動量と単位!$D$8:$E$75,2,FALSE)</f>
        <v>#N/A</v>
      </c>
      <c r="B17" s="571"/>
      <c r="C17" s="686"/>
      <c r="D17" s="675"/>
      <c r="E17" s="515"/>
      <c r="F17" s="465" t="str">
        <f t="shared" si="0"/>
        <v/>
      </c>
      <c r="G17" s="516"/>
      <c r="H17" s="465" t="str">
        <f t="shared" si="1"/>
        <v/>
      </c>
      <c r="I17" s="606"/>
      <c r="J17" s="465" t="str">
        <f t="shared" si="2"/>
        <v/>
      </c>
      <c r="K17" s="440" t="str">
        <f t="shared" si="6"/>
        <v/>
      </c>
      <c r="L17" s="229"/>
      <c r="M17" s="467" t="str">
        <f t="shared" si="3"/>
        <v/>
      </c>
      <c r="N17" s="446" t="str">
        <f t="shared" si="4"/>
        <v/>
      </c>
      <c r="O17" s="452" t="str">
        <f t="shared" si="5"/>
        <v/>
      </c>
      <c r="BS17" s="10"/>
      <c r="BT17" s="9"/>
    </row>
    <row r="18" spans="1:72" ht="24" customHeight="1" x14ac:dyDescent="0.4">
      <c r="A18" s="240" t="e">
        <f>VLOOKUP(D18,非表示_活動量と単位!$D$8:$E$75,2,FALSE)</f>
        <v>#N/A</v>
      </c>
      <c r="B18" s="571"/>
      <c r="C18" s="686"/>
      <c r="D18" s="675"/>
      <c r="E18" s="515"/>
      <c r="F18" s="465" t="str">
        <f t="shared" si="0"/>
        <v/>
      </c>
      <c r="G18" s="516"/>
      <c r="H18" s="465" t="str">
        <f t="shared" si="1"/>
        <v/>
      </c>
      <c r="I18" s="606"/>
      <c r="J18" s="465" t="str">
        <f t="shared" si="2"/>
        <v/>
      </c>
      <c r="K18" s="440" t="str">
        <f t="shared" si="6"/>
        <v/>
      </c>
      <c r="L18" s="229"/>
      <c r="M18" s="467" t="str">
        <f t="shared" si="3"/>
        <v/>
      </c>
      <c r="N18" s="446" t="str">
        <f t="shared" si="4"/>
        <v/>
      </c>
      <c r="O18" s="452" t="str">
        <f t="shared" si="5"/>
        <v/>
      </c>
      <c r="BS18" s="10"/>
      <c r="BT18" s="9"/>
    </row>
    <row r="19" spans="1:72" ht="24" customHeight="1" x14ac:dyDescent="0.4">
      <c r="A19" s="240" t="e">
        <f>VLOOKUP(D19,非表示_活動量と単位!$D$8:$E$75,2,FALSE)</f>
        <v>#N/A</v>
      </c>
      <c r="B19" s="571"/>
      <c r="C19" s="686"/>
      <c r="D19" s="675"/>
      <c r="E19" s="515"/>
      <c r="F19" s="465" t="str">
        <f t="shared" si="0"/>
        <v/>
      </c>
      <c r="G19" s="516"/>
      <c r="H19" s="465" t="str">
        <f t="shared" si="1"/>
        <v/>
      </c>
      <c r="I19" s="606"/>
      <c r="J19" s="465" t="str">
        <f t="shared" si="2"/>
        <v/>
      </c>
      <c r="K19" s="440" t="str">
        <f t="shared" si="6"/>
        <v/>
      </c>
      <c r="L19" s="229"/>
      <c r="M19" s="467" t="str">
        <f t="shared" si="3"/>
        <v/>
      </c>
      <c r="N19" s="446" t="str">
        <f t="shared" si="4"/>
        <v/>
      </c>
      <c r="O19" s="452" t="str">
        <f t="shared" si="5"/>
        <v/>
      </c>
      <c r="BS19" s="10"/>
      <c r="BT19" s="9"/>
    </row>
    <row r="20" spans="1:72" ht="24" customHeight="1" x14ac:dyDescent="0.4">
      <c r="A20" s="240" t="e">
        <f>VLOOKUP(D20,非表示_活動量と単位!$D$8:$E$75,2,FALSE)</f>
        <v>#N/A</v>
      </c>
      <c r="B20" s="571"/>
      <c r="C20" s="686"/>
      <c r="D20" s="675"/>
      <c r="E20" s="515"/>
      <c r="F20" s="465" t="str">
        <f t="shared" si="0"/>
        <v/>
      </c>
      <c r="G20" s="516"/>
      <c r="H20" s="465" t="str">
        <f t="shared" si="1"/>
        <v/>
      </c>
      <c r="I20" s="606"/>
      <c r="J20" s="465" t="str">
        <f t="shared" si="2"/>
        <v/>
      </c>
      <c r="K20" s="440" t="str">
        <f t="shared" si="6"/>
        <v/>
      </c>
      <c r="L20" s="229"/>
      <c r="M20" s="467" t="str">
        <f t="shared" si="3"/>
        <v/>
      </c>
      <c r="N20" s="446" t="str">
        <f t="shared" si="4"/>
        <v/>
      </c>
      <c r="O20" s="452" t="str">
        <f t="shared" si="5"/>
        <v/>
      </c>
      <c r="BS20" s="10"/>
      <c r="BT20" s="9"/>
    </row>
    <row r="21" spans="1:72" ht="24" customHeight="1" thickBot="1" x14ac:dyDescent="0.45">
      <c r="A21" s="240" t="e">
        <f>VLOOKUP(D21,非表示_活動量と単位!$D$8:$E$75,2,FALSE)</f>
        <v>#N/A</v>
      </c>
      <c r="B21" s="571"/>
      <c r="C21" s="686"/>
      <c r="D21" s="676"/>
      <c r="E21" s="525"/>
      <c r="F21" s="457" t="str">
        <f t="shared" si="0"/>
        <v/>
      </c>
      <c r="G21" s="519"/>
      <c r="H21" s="475" t="str">
        <f t="shared" si="1"/>
        <v/>
      </c>
      <c r="I21" s="607"/>
      <c r="J21" s="475" t="str">
        <f t="shared" si="2"/>
        <v/>
      </c>
      <c r="K21" s="443" t="str">
        <f>IF($D21="","",IF($A21=0,E21*G21*I21,E21*I21))</f>
        <v/>
      </c>
      <c r="L21" s="230"/>
      <c r="M21" s="478" t="str">
        <f t="shared" si="3"/>
        <v/>
      </c>
      <c r="N21" s="448" t="str">
        <f t="shared" si="4"/>
        <v/>
      </c>
      <c r="O21" s="537" t="str">
        <f t="shared" si="5"/>
        <v/>
      </c>
      <c r="BS21" s="10"/>
      <c r="BT21" s="9"/>
    </row>
    <row r="22" spans="1:72" ht="24" customHeight="1" x14ac:dyDescent="0.4">
      <c r="A22" s="240">
        <f t="shared" ref="A22:A30" si="8">IF($G22="",1,0)</f>
        <v>1</v>
      </c>
      <c r="B22" s="571"/>
      <c r="C22" s="686"/>
      <c r="D22" s="682" t="s">
        <v>644</v>
      </c>
      <c r="E22" s="512"/>
      <c r="F22" s="487"/>
      <c r="G22" s="522"/>
      <c r="H22" s="487"/>
      <c r="I22" s="608"/>
      <c r="J22" s="487"/>
      <c r="K22" s="439" t="str">
        <f>IF($E22="","",IF($A22=0,E22*G22*I22,E22*I22))</f>
        <v/>
      </c>
      <c r="L22" s="231"/>
      <c r="M22" s="489"/>
      <c r="N22" s="450" t="str">
        <f t="shared" si="4"/>
        <v>---</v>
      </c>
      <c r="O22" s="451" t="str">
        <f t="shared" si="5"/>
        <v>---</v>
      </c>
      <c r="BS22" s="10"/>
      <c r="BT22" s="9"/>
    </row>
    <row r="23" spans="1:72" ht="24" customHeight="1" x14ac:dyDescent="0.4">
      <c r="A23" s="240">
        <f t="shared" si="8"/>
        <v>1</v>
      </c>
      <c r="B23" s="571"/>
      <c r="C23" s="686"/>
      <c r="D23" s="683" t="s">
        <v>644</v>
      </c>
      <c r="E23" s="515"/>
      <c r="F23" s="497"/>
      <c r="G23" s="516"/>
      <c r="H23" s="497"/>
      <c r="I23" s="606"/>
      <c r="J23" s="497"/>
      <c r="K23" s="440" t="str">
        <f t="shared" ref="K23:K31" si="9">IF($E23="","",IF($A23=0,E23*G23*I23,E23*I23))</f>
        <v/>
      </c>
      <c r="L23" s="229"/>
      <c r="M23" s="498"/>
      <c r="N23" s="446" t="str">
        <f t="shared" si="4"/>
        <v>---</v>
      </c>
      <c r="O23" s="452" t="str">
        <f t="shared" si="5"/>
        <v>---</v>
      </c>
      <c r="BS23" s="10"/>
      <c r="BT23" s="9"/>
    </row>
    <row r="24" spans="1:72" ht="24" customHeight="1" x14ac:dyDescent="0.4">
      <c r="A24" s="240">
        <f t="shared" si="8"/>
        <v>1</v>
      </c>
      <c r="B24" s="571"/>
      <c r="C24" s="686"/>
      <c r="D24" s="683" t="s">
        <v>644</v>
      </c>
      <c r="E24" s="515"/>
      <c r="F24" s="497"/>
      <c r="G24" s="516"/>
      <c r="H24" s="497"/>
      <c r="I24" s="606"/>
      <c r="J24" s="497"/>
      <c r="K24" s="440" t="str">
        <f t="shared" si="9"/>
        <v/>
      </c>
      <c r="L24" s="229"/>
      <c r="M24" s="498"/>
      <c r="N24" s="446" t="str">
        <f t="shared" si="4"/>
        <v>---</v>
      </c>
      <c r="O24" s="452" t="str">
        <f t="shared" si="5"/>
        <v>---</v>
      </c>
      <c r="BS24" s="10"/>
      <c r="BT24" s="9"/>
    </row>
    <row r="25" spans="1:72" ht="24" customHeight="1" x14ac:dyDescent="0.4">
      <c r="A25" s="240">
        <f t="shared" si="8"/>
        <v>1</v>
      </c>
      <c r="B25" s="571"/>
      <c r="C25" s="686"/>
      <c r="D25" s="683" t="s">
        <v>644</v>
      </c>
      <c r="E25" s="515"/>
      <c r="F25" s="497"/>
      <c r="G25" s="516"/>
      <c r="H25" s="497"/>
      <c r="I25" s="606"/>
      <c r="J25" s="497"/>
      <c r="K25" s="440" t="str">
        <f t="shared" si="9"/>
        <v/>
      </c>
      <c r="L25" s="229"/>
      <c r="M25" s="498"/>
      <c r="N25" s="446" t="str">
        <f t="shared" si="4"/>
        <v>---</v>
      </c>
      <c r="O25" s="452" t="str">
        <f t="shared" si="5"/>
        <v>---</v>
      </c>
      <c r="BS25" s="10"/>
      <c r="BT25" s="9"/>
    </row>
    <row r="26" spans="1:72" ht="24" customHeight="1" x14ac:dyDescent="0.4">
      <c r="A26" s="240">
        <f t="shared" si="8"/>
        <v>1</v>
      </c>
      <c r="B26" s="571"/>
      <c r="C26" s="686"/>
      <c r="D26" s="683" t="s">
        <v>644</v>
      </c>
      <c r="E26" s="515"/>
      <c r="F26" s="497"/>
      <c r="G26" s="516"/>
      <c r="H26" s="497"/>
      <c r="I26" s="606"/>
      <c r="J26" s="497"/>
      <c r="K26" s="440" t="str">
        <f t="shared" si="9"/>
        <v/>
      </c>
      <c r="L26" s="229"/>
      <c r="M26" s="498"/>
      <c r="N26" s="446" t="str">
        <f t="shared" si="4"/>
        <v>---</v>
      </c>
      <c r="O26" s="452" t="str">
        <f t="shared" si="5"/>
        <v>---</v>
      </c>
      <c r="BS26" s="10"/>
      <c r="BT26" s="9"/>
    </row>
    <row r="27" spans="1:72" ht="24" customHeight="1" x14ac:dyDescent="0.4">
      <c r="A27" s="240">
        <f t="shared" si="8"/>
        <v>1</v>
      </c>
      <c r="B27" s="571"/>
      <c r="C27" s="686"/>
      <c r="D27" s="683" t="s">
        <v>644</v>
      </c>
      <c r="E27" s="515"/>
      <c r="F27" s="497"/>
      <c r="G27" s="516"/>
      <c r="H27" s="497"/>
      <c r="I27" s="606"/>
      <c r="J27" s="497"/>
      <c r="K27" s="440" t="str">
        <f t="shared" si="9"/>
        <v/>
      </c>
      <c r="L27" s="229"/>
      <c r="M27" s="498"/>
      <c r="N27" s="446" t="str">
        <f>IF($D27="","",VLOOKUP($D27,活動の種別と単位,7,FALSE))</f>
        <v>---</v>
      </c>
      <c r="O27" s="452" t="str">
        <f t="shared" si="5"/>
        <v>---</v>
      </c>
      <c r="BS27" s="10"/>
      <c r="BT27" s="9"/>
    </row>
    <row r="28" spans="1:72" ht="24" customHeight="1" x14ac:dyDescent="0.4">
      <c r="A28" s="240">
        <f t="shared" si="8"/>
        <v>1</v>
      </c>
      <c r="B28" s="571"/>
      <c r="C28" s="686"/>
      <c r="D28" s="683" t="s">
        <v>644</v>
      </c>
      <c r="E28" s="515"/>
      <c r="F28" s="497"/>
      <c r="G28" s="516"/>
      <c r="H28" s="497"/>
      <c r="I28" s="606"/>
      <c r="J28" s="497"/>
      <c r="K28" s="440" t="str">
        <f t="shared" si="9"/>
        <v/>
      </c>
      <c r="L28" s="229"/>
      <c r="M28" s="498"/>
      <c r="N28" s="446" t="str">
        <f t="shared" si="4"/>
        <v>---</v>
      </c>
      <c r="O28" s="452" t="str">
        <f t="shared" si="5"/>
        <v>---</v>
      </c>
      <c r="BS28" s="10"/>
      <c r="BT28" s="9"/>
    </row>
    <row r="29" spans="1:72" ht="24" customHeight="1" x14ac:dyDescent="0.4">
      <c r="A29" s="240">
        <f t="shared" si="8"/>
        <v>1</v>
      </c>
      <c r="B29" s="571"/>
      <c r="C29" s="686"/>
      <c r="D29" s="683" t="s">
        <v>644</v>
      </c>
      <c r="E29" s="515"/>
      <c r="F29" s="497"/>
      <c r="G29" s="516"/>
      <c r="H29" s="497"/>
      <c r="I29" s="606"/>
      <c r="J29" s="497"/>
      <c r="K29" s="440" t="str">
        <f t="shared" si="9"/>
        <v/>
      </c>
      <c r="L29" s="229"/>
      <c r="M29" s="498"/>
      <c r="N29" s="446" t="str">
        <f t="shared" si="4"/>
        <v>---</v>
      </c>
      <c r="O29" s="452" t="str">
        <f t="shared" si="5"/>
        <v>---</v>
      </c>
      <c r="BS29" s="10"/>
      <c r="BT29" s="9"/>
    </row>
    <row r="30" spans="1:72" ht="24" customHeight="1" x14ac:dyDescent="0.4">
      <c r="A30" s="240">
        <f t="shared" si="8"/>
        <v>1</v>
      </c>
      <c r="B30" s="571"/>
      <c r="C30" s="686"/>
      <c r="D30" s="683" t="s">
        <v>644</v>
      </c>
      <c r="E30" s="515"/>
      <c r="F30" s="497"/>
      <c r="G30" s="516"/>
      <c r="H30" s="497"/>
      <c r="I30" s="606"/>
      <c r="J30" s="497"/>
      <c r="K30" s="440" t="str">
        <f t="shared" si="9"/>
        <v/>
      </c>
      <c r="L30" s="229"/>
      <c r="M30" s="498"/>
      <c r="N30" s="446" t="str">
        <f t="shared" si="4"/>
        <v>---</v>
      </c>
      <c r="O30" s="452" t="str">
        <f t="shared" si="5"/>
        <v>---</v>
      </c>
      <c r="BS30" s="10"/>
      <c r="BT30" s="9"/>
    </row>
    <row r="31" spans="1:72" ht="24" customHeight="1" thickBot="1" x14ac:dyDescent="0.45">
      <c r="A31" s="240">
        <f t="shared" ref="A31" si="10">IF($G31="",1,0)</f>
        <v>1</v>
      </c>
      <c r="B31" s="571"/>
      <c r="C31" s="686"/>
      <c r="D31" s="684" t="s">
        <v>644</v>
      </c>
      <c r="E31" s="525"/>
      <c r="F31" s="501"/>
      <c r="G31" s="524"/>
      <c r="H31" s="501"/>
      <c r="I31" s="609"/>
      <c r="J31" s="501"/>
      <c r="K31" s="441" t="str">
        <f t="shared" si="9"/>
        <v/>
      </c>
      <c r="L31" s="232"/>
      <c r="M31" s="503"/>
      <c r="N31" s="453" t="str">
        <f t="shared" si="4"/>
        <v>---</v>
      </c>
      <c r="O31" s="454" t="str">
        <f t="shared" si="5"/>
        <v>---</v>
      </c>
      <c r="BS31" s="10"/>
      <c r="BT31" s="9"/>
    </row>
    <row r="32" spans="1:72" ht="18" customHeight="1" thickBot="1" x14ac:dyDescent="0.45">
      <c r="A32" s="364"/>
      <c r="B32" s="298"/>
      <c r="C32" s="7"/>
      <c r="D32" s="7"/>
      <c r="I32" s="922" t="s">
        <v>756</v>
      </c>
      <c r="J32" s="923"/>
      <c r="K32" s="696">
        <f>SUM($K$7:$K$31)+SUM($K$47:$K$101)</f>
        <v>2292.0960000000005</v>
      </c>
      <c r="L32" s="510"/>
      <c r="M32" s="37"/>
      <c r="N32" s="372" t="s">
        <v>782</v>
      </c>
      <c r="O32" s="705">
        <f>SUM($O$7:$O$31)+SUM($O$47:$O$101)</f>
        <v>33072</v>
      </c>
      <c r="BS32" s="10"/>
      <c r="BT32" s="9"/>
    </row>
    <row r="33" spans="1:72" ht="26.45" customHeight="1" thickBot="1" x14ac:dyDescent="0.45">
      <c r="A33" s="364"/>
      <c r="B33" s="298"/>
      <c r="C33" s="7"/>
      <c r="D33" s="7"/>
      <c r="I33" s="938" t="s">
        <v>781</v>
      </c>
      <c r="J33" s="939"/>
      <c r="K33" s="696">
        <f>SUMIFS(K7:K31,N7:N31,"対象")+SUMIFS(K47:K101,N47:N101,"対象")</f>
        <v>2292.0960000000005</v>
      </c>
      <c r="L33" s="510"/>
      <c r="M33" s="37"/>
      <c r="N33" s="115" t="s">
        <v>975</v>
      </c>
      <c r="O33" s="706">
        <f>IFERROR(K33/O32,"---")</f>
        <v>6.9306240928882448E-2</v>
      </c>
      <c r="BS33" s="10"/>
      <c r="BT33" s="9"/>
    </row>
    <row r="34" spans="1:72" ht="3.6" customHeight="1" x14ac:dyDescent="0.4">
      <c r="A34" s="364"/>
      <c r="B34" s="301"/>
      <c r="C34" s="116"/>
      <c r="D34" s="6"/>
      <c r="J34" s="102"/>
      <c r="K34" s="102"/>
      <c r="L34" s="102"/>
      <c r="M34" s="37"/>
      <c r="BS34" s="10"/>
      <c r="BT34" s="9"/>
    </row>
    <row r="35" spans="1:72" ht="12" customHeight="1" x14ac:dyDescent="0.4">
      <c r="B35" s="567" t="s">
        <v>870</v>
      </c>
      <c r="C35" s="279" t="s">
        <v>871</v>
      </c>
      <c r="D35" s="6"/>
      <c r="J35" s="102"/>
      <c r="K35" s="102"/>
      <c r="L35" s="102"/>
      <c r="M35" s="37"/>
      <c r="BS35" s="10"/>
      <c r="BT35" s="9"/>
    </row>
    <row r="36" spans="1:72" ht="14.45" customHeight="1" x14ac:dyDescent="0.4">
      <c r="B36" s="567" t="s">
        <v>582</v>
      </c>
      <c r="C36" s="147" t="s">
        <v>965</v>
      </c>
      <c r="BS36" s="117"/>
      <c r="BT36" s="9"/>
    </row>
    <row r="37" spans="1:72" ht="14.45" customHeight="1" x14ac:dyDescent="0.4">
      <c r="B37" s="568"/>
      <c r="C37" s="277" t="s">
        <v>966</v>
      </c>
      <c r="D37" s="7"/>
      <c r="BS37" s="11"/>
      <c r="BT37" s="9"/>
    </row>
    <row r="38" spans="1:72" ht="14.45" customHeight="1" x14ac:dyDescent="0.4">
      <c r="B38" s="568"/>
      <c r="C38" s="41" t="s">
        <v>985</v>
      </c>
      <c r="BS38" s="11"/>
      <c r="BT38" s="9"/>
    </row>
    <row r="39" spans="1:72" ht="14.45" customHeight="1" x14ac:dyDescent="0.4">
      <c r="B39" s="567"/>
      <c r="C39" s="277" t="s">
        <v>967</v>
      </c>
      <c r="BS39" s="11"/>
      <c r="BT39" s="9"/>
    </row>
    <row r="40" spans="1:72" ht="14.45" customHeight="1" x14ac:dyDescent="0.4">
      <c r="B40" s="567"/>
      <c r="C40" s="41" t="s">
        <v>973</v>
      </c>
      <c r="BS40" s="11"/>
      <c r="BT40" s="9"/>
    </row>
    <row r="41" spans="1:72" ht="14.45" customHeight="1" x14ac:dyDescent="0.4">
      <c r="B41" s="569" t="s">
        <v>583</v>
      </c>
      <c r="C41" s="41" t="s">
        <v>757</v>
      </c>
      <c r="BS41" s="11"/>
      <c r="BT41" s="9"/>
    </row>
    <row r="42" spans="1:72" ht="14.45" customHeight="1" x14ac:dyDescent="0.4">
      <c r="B42" s="569" t="s">
        <v>584</v>
      </c>
      <c r="C42" s="435" t="s">
        <v>869</v>
      </c>
      <c r="BS42" s="11"/>
      <c r="BT42" s="9"/>
    </row>
    <row r="43" spans="1:72" ht="12" customHeight="1" thickBot="1" x14ac:dyDescent="0.45">
      <c r="B43" s="304"/>
      <c r="BS43" s="11"/>
      <c r="BT43" s="9"/>
    </row>
    <row r="44" spans="1:72" ht="12" customHeight="1" x14ac:dyDescent="0.4">
      <c r="B44" s="894"/>
      <c r="C44" s="894"/>
      <c r="D44" s="1031" t="s">
        <v>590</v>
      </c>
      <c r="E44" s="927" t="s">
        <v>591</v>
      </c>
      <c r="F44" s="928"/>
      <c r="G44" s="927" t="s">
        <v>592</v>
      </c>
      <c r="H44" s="931"/>
      <c r="I44" s="928" t="s">
        <v>663</v>
      </c>
      <c r="J44" s="928"/>
      <c r="K44" s="924" t="s">
        <v>845</v>
      </c>
      <c r="L44" s="950" t="s">
        <v>708</v>
      </c>
      <c r="M44" s="933" t="s">
        <v>751</v>
      </c>
      <c r="N44" s="940" t="s">
        <v>777</v>
      </c>
      <c r="O44" s="941"/>
      <c r="BS44" s="11"/>
      <c r="BT44" s="9"/>
    </row>
    <row r="45" spans="1:72" ht="12" customHeight="1" x14ac:dyDescent="0.4">
      <c r="B45" s="894"/>
      <c r="C45" s="894"/>
      <c r="D45" s="1032"/>
      <c r="E45" s="929"/>
      <c r="F45" s="930"/>
      <c r="G45" s="929"/>
      <c r="H45" s="932"/>
      <c r="I45" s="930"/>
      <c r="J45" s="930"/>
      <c r="K45" s="925"/>
      <c r="L45" s="951"/>
      <c r="M45" s="934"/>
      <c r="N45" s="942" t="s">
        <v>778</v>
      </c>
      <c r="O45" s="944" t="s">
        <v>759</v>
      </c>
      <c r="BS45" s="11"/>
      <c r="BT45" s="9"/>
    </row>
    <row r="46" spans="1:72" ht="16.899999999999999" customHeight="1" thickBot="1" x14ac:dyDescent="0.45">
      <c r="B46" s="894"/>
      <c r="C46" s="894"/>
      <c r="D46" s="1033"/>
      <c r="E46" s="270" t="s">
        <v>661</v>
      </c>
      <c r="F46" s="271" t="s">
        <v>662</v>
      </c>
      <c r="G46" s="272" t="s">
        <v>707</v>
      </c>
      <c r="H46" s="273" t="s">
        <v>680</v>
      </c>
      <c r="I46" s="274" t="s">
        <v>707</v>
      </c>
      <c r="J46" s="275" t="s">
        <v>680</v>
      </c>
      <c r="K46" s="926"/>
      <c r="L46" s="952"/>
      <c r="M46" s="276" t="s">
        <v>750</v>
      </c>
      <c r="N46" s="943"/>
      <c r="O46" s="945"/>
      <c r="BS46" s="11"/>
      <c r="BT46" s="9"/>
    </row>
    <row r="47" spans="1:72" ht="24" customHeight="1" x14ac:dyDescent="0.4">
      <c r="A47" s="552" t="e">
        <f>VLOOKUP(D47,非表示_活動量と単位!$D$8:$E$75,2,FALSE)</f>
        <v>#N/A</v>
      </c>
      <c r="B47" s="573"/>
      <c r="C47" s="691"/>
      <c r="D47" s="692"/>
      <c r="E47" s="355"/>
      <c r="F47" s="255" t="str">
        <f t="shared" ref="F47:F101" si="11">IF($D47="","",VLOOKUP($D47,活動の種別と単位,4,FALSE))</f>
        <v/>
      </c>
      <c r="G47" s="361"/>
      <c r="H47" s="255" t="str">
        <f t="shared" ref="H47:H101" si="12">IF($D47="","",VLOOKUP($D47,活動の種別と単位,5,FALSE))</f>
        <v/>
      </c>
      <c r="I47" s="603"/>
      <c r="J47" s="255" t="str">
        <f t="shared" ref="J47:J101" si="13">IF($D47="","",VLOOKUP($D47,活動の種別と単位,6,FALSE))</f>
        <v/>
      </c>
      <c r="K47" s="352" t="str">
        <f t="shared" ref="K47:K78" si="14">IF($D47="","",IF($A47=0,E47*G47*I47,E47*I47))</f>
        <v/>
      </c>
      <c r="L47" s="312"/>
      <c r="M47" s="257" t="str">
        <f t="shared" ref="M47:M101" si="15">IF($D47="","",VLOOKUP($D47,活動の種別と単位,3,FALSE))</f>
        <v/>
      </c>
      <c r="N47" s="109" t="str">
        <f t="shared" ref="N47:N101" si="16">IF($D47="","",VLOOKUP($D47,活動の種別と単位,7,FALSE))</f>
        <v/>
      </c>
      <c r="O47" s="536" t="str">
        <f t="shared" ref="O47:O78" si="17">IF($D47="","",IF(N47="---","---",IF(OR($D47="系統電力",$D47="産業用蒸気",$D47="温水",$D47="冷水",$D47="蒸気（産業用以外）"),E47*VLOOKUP($D47,GJ換算係数,2,FALSE),E47*G47)))</f>
        <v/>
      </c>
      <c r="BS47" s="11"/>
      <c r="BT47" s="9"/>
    </row>
    <row r="48" spans="1:72" ht="24" customHeight="1" x14ac:dyDescent="0.4">
      <c r="A48" s="552" t="e">
        <f>VLOOKUP(D48,非表示_活動量と単位!$D$8:$E$75,2,FALSE)</f>
        <v>#N/A</v>
      </c>
      <c r="B48" s="573"/>
      <c r="C48" s="691"/>
      <c r="D48" s="693"/>
      <c r="E48" s="356"/>
      <c r="F48" s="260" t="str">
        <f t="shared" si="11"/>
        <v/>
      </c>
      <c r="G48" s="362"/>
      <c r="H48" s="260" t="str">
        <f t="shared" si="12"/>
        <v/>
      </c>
      <c r="I48" s="604"/>
      <c r="J48" s="260" t="str">
        <f t="shared" si="13"/>
        <v/>
      </c>
      <c r="K48" s="353" t="str">
        <f t="shared" si="14"/>
        <v/>
      </c>
      <c r="L48" s="313"/>
      <c r="M48" s="262" t="str">
        <f t="shared" si="15"/>
        <v/>
      </c>
      <c r="N48" s="114" t="str">
        <f t="shared" si="16"/>
        <v/>
      </c>
      <c r="O48" s="296" t="str">
        <f t="shared" si="17"/>
        <v/>
      </c>
      <c r="BS48" s="11"/>
      <c r="BT48" s="9"/>
    </row>
    <row r="49" spans="1:72" ht="24" customHeight="1" x14ac:dyDescent="0.4">
      <c r="A49" s="552" t="e">
        <f>VLOOKUP(D49,非表示_活動量と単位!$D$8:$E$75,2,FALSE)</f>
        <v>#N/A</v>
      </c>
      <c r="B49" s="573"/>
      <c r="C49" s="691"/>
      <c r="D49" s="693"/>
      <c r="E49" s="356"/>
      <c r="F49" s="260" t="str">
        <f t="shared" si="11"/>
        <v/>
      </c>
      <c r="G49" s="362"/>
      <c r="H49" s="260" t="str">
        <f t="shared" si="12"/>
        <v/>
      </c>
      <c r="I49" s="604"/>
      <c r="J49" s="260" t="str">
        <f t="shared" si="13"/>
        <v/>
      </c>
      <c r="K49" s="353" t="str">
        <f t="shared" si="14"/>
        <v/>
      </c>
      <c r="L49" s="313"/>
      <c r="M49" s="262" t="str">
        <f t="shared" si="15"/>
        <v/>
      </c>
      <c r="N49" s="114" t="str">
        <f t="shared" si="16"/>
        <v/>
      </c>
      <c r="O49" s="296" t="str">
        <f t="shared" si="17"/>
        <v/>
      </c>
      <c r="BS49" s="11"/>
      <c r="BT49" s="9"/>
    </row>
    <row r="50" spans="1:72" ht="24" customHeight="1" x14ac:dyDescent="0.4">
      <c r="A50" s="552" t="e">
        <f>VLOOKUP(D50,非表示_活動量と単位!$D$8:$E$75,2,FALSE)</f>
        <v>#N/A</v>
      </c>
      <c r="B50" s="573"/>
      <c r="C50" s="691"/>
      <c r="D50" s="693"/>
      <c r="E50" s="356"/>
      <c r="F50" s="260" t="str">
        <f t="shared" si="11"/>
        <v/>
      </c>
      <c r="G50" s="362"/>
      <c r="H50" s="260" t="str">
        <f t="shared" si="12"/>
        <v/>
      </c>
      <c r="I50" s="604"/>
      <c r="J50" s="260" t="str">
        <f t="shared" si="13"/>
        <v/>
      </c>
      <c r="K50" s="353" t="str">
        <f t="shared" si="14"/>
        <v/>
      </c>
      <c r="L50" s="313"/>
      <c r="M50" s="262" t="str">
        <f t="shared" si="15"/>
        <v/>
      </c>
      <c r="N50" s="114" t="str">
        <f t="shared" si="16"/>
        <v/>
      </c>
      <c r="O50" s="296" t="str">
        <f t="shared" si="17"/>
        <v/>
      </c>
      <c r="BS50" s="11"/>
      <c r="BT50" s="9"/>
    </row>
    <row r="51" spans="1:72" ht="24" customHeight="1" x14ac:dyDescent="0.4">
      <c r="A51" s="552" t="e">
        <f>VLOOKUP(D51,非表示_活動量と単位!$D$8:$E$75,2,FALSE)</f>
        <v>#N/A</v>
      </c>
      <c r="B51" s="573"/>
      <c r="C51" s="691"/>
      <c r="D51" s="693"/>
      <c r="E51" s="356"/>
      <c r="F51" s="260" t="str">
        <f t="shared" si="11"/>
        <v/>
      </c>
      <c r="G51" s="362"/>
      <c r="H51" s="260" t="str">
        <f t="shared" si="12"/>
        <v/>
      </c>
      <c r="I51" s="604"/>
      <c r="J51" s="260" t="str">
        <f t="shared" si="13"/>
        <v/>
      </c>
      <c r="K51" s="353" t="str">
        <f t="shared" si="14"/>
        <v/>
      </c>
      <c r="L51" s="313"/>
      <c r="M51" s="262" t="str">
        <f t="shared" si="15"/>
        <v/>
      </c>
      <c r="N51" s="114" t="str">
        <f t="shared" si="16"/>
        <v/>
      </c>
      <c r="O51" s="296" t="str">
        <f t="shared" si="17"/>
        <v/>
      </c>
      <c r="BS51" s="11"/>
      <c r="BT51" s="9"/>
    </row>
    <row r="52" spans="1:72" ht="24" customHeight="1" x14ac:dyDescent="0.4">
      <c r="A52" s="552" t="e">
        <f>VLOOKUP(D52,非表示_活動量と単位!$D$8:$E$75,2,FALSE)</f>
        <v>#N/A</v>
      </c>
      <c r="B52" s="573"/>
      <c r="C52" s="691"/>
      <c r="D52" s="693"/>
      <c r="E52" s="356"/>
      <c r="F52" s="260" t="str">
        <f t="shared" si="11"/>
        <v/>
      </c>
      <c r="G52" s="362"/>
      <c r="H52" s="260" t="str">
        <f t="shared" si="12"/>
        <v/>
      </c>
      <c r="I52" s="604"/>
      <c r="J52" s="260" t="str">
        <f t="shared" si="13"/>
        <v/>
      </c>
      <c r="K52" s="353" t="str">
        <f t="shared" si="14"/>
        <v/>
      </c>
      <c r="L52" s="313"/>
      <c r="M52" s="262" t="str">
        <f t="shared" si="15"/>
        <v/>
      </c>
      <c r="N52" s="114" t="str">
        <f t="shared" si="16"/>
        <v/>
      </c>
      <c r="O52" s="296" t="str">
        <f t="shared" si="17"/>
        <v/>
      </c>
      <c r="BS52" s="11"/>
      <c r="BT52" s="9"/>
    </row>
    <row r="53" spans="1:72" ht="24" customHeight="1" x14ac:dyDescent="0.4">
      <c r="A53" s="552" t="e">
        <f>VLOOKUP(D53,非表示_活動量と単位!$D$8:$E$75,2,FALSE)</f>
        <v>#N/A</v>
      </c>
      <c r="B53" s="573"/>
      <c r="C53" s="691"/>
      <c r="D53" s="693"/>
      <c r="E53" s="356"/>
      <c r="F53" s="260" t="str">
        <f t="shared" si="11"/>
        <v/>
      </c>
      <c r="G53" s="362"/>
      <c r="H53" s="260" t="str">
        <f t="shared" si="12"/>
        <v/>
      </c>
      <c r="I53" s="604"/>
      <c r="J53" s="260" t="str">
        <f t="shared" si="13"/>
        <v/>
      </c>
      <c r="K53" s="353" t="str">
        <f t="shared" si="14"/>
        <v/>
      </c>
      <c r="L53" s="313"/>
      <c r="M53" s="262" t="str">
        <f t="shared" si="15"/>
        <v/>
      </c>
      <c r="N53" s="114" t="str">
        <f t="shared" si="16"/>
        <v/>
      </c>
      <c r="O53" s="296" t="str">
        <f t="shared" si="17"/>
        <v/>
      </c>
      <c r="BS53" s="11"/>
      <c r="BT53" s="9"/>
    </row>
    <row r="54" spans="1:72" ht="24" customHeight="1" x14ac:dyDescent="0.4">
      <c r="A54" s="552" t="e">
        <f>VLOOKUP(D54,非表示_活動量と単位!$D$8:$E$75,2,FALSE)</f>
        <v>#N/A</v>
      </c>
      <c r="B54" s="573"/>
      <c r="C54" s="691"/>
      <c r="D54" s="693"/>
      <c r="E54" s="356"/>
      <c r="F54" s="260" t="str">
        <f t="shared" si="11"/>
        <v/>
      </c>
      <c r="G54" s="362"/>
      <c r="H54" s="260" t="str">
        <f t="shared" si="12"/>
        <v/>
      </c>
      <c r="I54" s="604"/>
      <c r="J54" s="260" t="str">
        <f t="shared" si="13"/>
        <v/>
      </c>
      <c r="K54" s="353" t="str">
        <f t="shared" si="14"/>
        <v/>
      </c>
      <c r="L54" s="313"/>
      <c r="M54" s="262" t="str">
        <f t="shared" si="15"/>
        <v/>
      </c>
      <c r="N54" s="114" t="str">
        <f t="shared" si="16"/>
        <v/>
      </c>
      <c r="O54" s="296" t="str">
        <f t="shared" si="17"/>
        <v/>
      </c>
      <c r="BS54" s="11"/>
      <c r="BT54" s="9"/>
    </row>
    <row r="55" spans="1:72" ht="24" customHeight="1" x14ac:dyDescent="0.4">
      <c r="A55" s="552" t="e">
        <f>VLOOKUP(D55,非表示_活動量と単位!$D$8:$E$75,2,FALSE)</f>
        <v>#N/A</v>
      </c>
      <c r="B55" s="573"/>
      <c r="C55" s="691"/>
      <c r="D55" s="693"/>
      <c r="E55" s="356"/>
      <c r="F55" s="260" t="str">
        <f t="shared" si="11"/>
        <v/>
      </c>
      <c r="G55" s="362"/>
      <c r="H55" s="260" t="str">
        <f t="shared" si="12"/>
        <v/>
      </c>
      <c r="I55" s="604"/>
      <c r="J55" s="260" t="str">
        <f t="shared" si="13"/>
        <v/>
      </c>
      <c r="K55" s="353" t="str">
        <f t="shared" si="14"/>
        <v/>
      </c>
      <c r="L55" s="313"/>
      <c r="M55" s="262" t="str">
        <f t="shared" si="15"/>
        <v/>
      </c>
      <c r="N55" s="114" t="str">
        <f t="shared" si="16"/>
        <v/>
      </c>
      <c r="O55" s="296" t="str">
        <f t="shared" si="17"/>
        <v/>
      </c>
      <c r="BS55" s="11"/>
      <c r="BT55" s="9"/>
    </row>
    <row r="56" spans="1:72" ht="24" customHeight="1" x14ac:dyDescent="0.4">
      <c r="A56" s="552" t="e">
        <f>VLOOKUP(D56,非表示_活動量と単位!$D$8:$E$75,2,FALSE)</f>
        <v>#N/A</v>
      </c>
      <c r="B56" s="573"/>
      <c r="C56" s="691"/>
      <c r="D56" s="693"/>
      <c r="E56" s="356"/>
      <c r="F56" s="260" t="str">
        <f t="shared" si="11"/>
        <v/>
      </c>
      <c r="G56" s="362"/>
      <c r="H56" s="260" t="str">
        <f t="shared" si="12"/>
        <v/>
      </c>
      <c r="I56" s="604"/>
      <c r="J56" s="260" t="str">
        <f t="shared" si="13"/>
        <v/>
      </c>
      <c r="K56" s="353" t="str">
        <f t="shared" si="14"/>
        <v/>
      </c>
      <c r="L56" s="313"/>
      <c r="M56" s="262" t="str">
        <f t="shared" si="15"/>
        <v/>
      </c>
      <c r="N56" s="114" t="str">
        <f t="shared" si="16"/>
        <v/>
      </c>
      <c r="O56" s="296" t="str">
        <f t="shared" si="17"/>
        <v/>
      </c>
      <c r="BS56" s="11"/>
      <c r="BT56" s="9"/>
    </row>
    <row r="57" spans="1:72" ht="24" customHeight="1" x14ac:dyDescent="0.4">
      <c r="A57" s="552" t="e">
        <f>VLOOKUP(D57,非表示_活動量と単位!$D$8:$E$75,2,FALSE)</f>
        <v>#N/A</v>
      </c>
      <c r="B57" s="573"/>
      <c r="C57" s="691"/>
      <c r="D57" s="693"/>
      <c r="E57" s="356"/>
      <c r="F57" s="260" t="str">
        <f t="shared" si="11"/>
        <v/>
      </c>
      <c r="G57" s="362"/>
      <c r="H57" s="260" t="str">
        <f t="shared" si="12"/>
        <v/>
      </c>
      <c r="I57" s="604"/>
      <c r="J57" s="260" t="str">
        <f t="shared" si="13"/>
        <v/>
      </c>
      <c r="K57" s="353" t="str">
        <f t="shared" si="14"/>
        <v/>
      </c>
      <c r="L57" s="313"/>
      <c r="M57" s="262" t="str">
        <f t="shared" si="15"/>
        <v/>
      </c>
      <c r="N57" s="114" t="str">
        <f t="shared" si="16"/>
        <v/>
      </c>
      <c r="O57" s="296" t="str">
        <f t="shared" si="17"/>
        <v/>
      </c>
      <c r="BS57" s="11"/>
      <c r="BT57" s="9"/>
    </row>
    <row r="58" spans="1:72" ht="24" customHeight="1" x14ac:dyDescent="0.4">
      <c r="A58" s="552" t="e">
        <f>VLOOKUP(D58,非表示_活動量と単位!$D$8:$E$75,2,FALSE)</f>
        <v>#N/A</v>
      </c>
      <c r="B58" s="573"/>
      <c r="C58" s="691"/>
      <c r="D58" s="693"/>
      <c r="E58" s="356"/>
      <c r="F58" s="260" t="str">
        <f t="shared" si="11"/>
        <v/>
      </c>
      <c r="G58" s="362"/>
      <c r="H58" s="260" t="str">
        <f t="shared" si="12"/>
        <v/>
      </c>
      <c r="I58" s="604"/>
      <c r="J58" s="260" t="str">
        <f t="shared" si="13"/>
        <v/>
      </c>
      <c r="K58" s="353" t="str">
        <f t="shared" si="14"/>
        <v/>
      </c>
      <c r="L58" s="313"/>
      <c r="M58" s="262" t="str">
        <f t="shared" si="15"/>
        <v/>
      </c>
      <c r="N58" s="114" t="str">
        <f t="shared" si="16"/>
        <v/>
      </c>
      <c r="O58" s="296" t="str">
        <f t="shared" si="17"/>
        <v/>
      </c>
      <c r="BS58" s="11"/>
      <c r="BT58" s="9"/>
    </row>
    <row r="59" spans="1:72" ht="24" customHeight="1" x14ac:dyDescent="0.4">
      <c r="A59" s="552" t="e">
        <f>VLOOKUP(D59,非表示_活動量と単位!$D$8:$E$75,2,FALSE)</f>
        <v>#N/A</v>
      </c>
      <c r="B59" s="573"/>
      <c r="C59" s="691"/>
      <c r="D59" s="693"/>
      <c r="E59" s="356"/>
      <c r="F59" s="260" t="str">
        <f t="shared" si="11"/>
        <v/>
      </c>
      <c r="G59" s="362"/>
      <c r="H59" s="260" t="str">
        <f t="shared" si="12"/>
        <v/>
      </c>
      <c r="I59" s="604"/>
      <c r="J59" s="260" t="str">
        <f t="shared" si="13"/>
        <v/>
      </c>
      <c r="K59" s="353" t="str">
        <f t="shared" si="14"/>
        <v/>
      </c>
      <c r="L59" s="313"/>
      <c r="M59" s="262" t="str">
        <f t="shared" si="15"/>
        <v/>
      </c>
      <c r="N59" s="114" t="str">
        <f t="shared" si="16"/>
        <v/>
      </c>
      <c r="O59" s="296" t="str">
        <f t="shared" si="17"/>
        <v/>
      </c>
      <c r="BS59" s="11"/>
      <c r="BT59" s="9"/>
    </row>
    <row r="60" spans="1:72" ht="24" customHeight="1" x14ac:dyDescent="0.4">
      <c r="A60" s="552" t="e">
        <f>VLOOKUP(D60,非表示_活動量と単位!$D$8:$E$75,2,FALSE)</f>
        <v>#N/A</v>
      </c>
      <c r="B60" s="573"/>
      <c r="C60" s="691"/>
      <c r="D60" s="693"/>
      <c r="E60" s="356"/>
      <c r="F60" s="260" t="str">
        <f t="shared" si="11"/>
        <v/>
      </c>
      <c r="G60" s="362"/>
      <c r="H60" s="260" t="str">
        <f t="shared" si="12"/>
        <v/>
      </c>
      <c r="I60" s="604"/>
      <c r="J60" s="260" t="str">
        <f t="shared" si="13"/>
        <v/>
      </c>
      <c r="K60" s="353" t="str">
        <f t="shared" si="14"/>
        <v/>
      </c>
      <c r="L60" s="313"/>
      <c r="M60" s="262" t="str">
        <f t="shared" si="15"/>
        <v/>
      </c>
      <c r="N60" s="114" t="str">
        <f t="shared" si="16"/>
        <v/>
      </c>
      <c r="O60" s="296" t="str">
        <f t="shared" si="17"/>
        <v/>
      </c>
      <c r="BS60" s="11"/>
      <c r="BT60" s="9"/>
    </row>
    <row r="61" spans="1:72" ht="24" customHeight="1" x14ac:dyDescent="0.4">
      <c r="A61" s="552" t="e">
        <f>VLOOKUP(D61,非表示_活動量と単位!$D$8:$E$75,2,FALSE)</f>
        <v>#N/A</v>
      </c>
      <c r="B61" s="573"/>
      <c r="C61" s="691"/>
      <c r="D61" s="693"/>
      <c r="E61" s="356"/>
      <c r="F61" s="260" t="str">
        <f t="shared" si="11"/>
        <v/>
      </c>
      <c r="G61" s="362"/>
      <c r="H61" s="260" t="str">
        <f t="shared" si="12"/>
        <v/>
      </c>
      <c r="I61" s="604"/>
      <c r="J61" s="260" t="str">
        <f t="shared" si="13"/>
        <v/>
      </c>
      <c r="K61" s="353" t="str">
        <f t="shared" si="14"/>
        <v/>
      </c>
      <c r="L61" s="313"/>
      <c r="M61" s="262" t="str">
        <f t="shared" si="15"/>
        <v/>
      </c>
      <c r="N61" s="114" t="str">
        <f t="shared" si="16"/>
        <v/>
      </c>
      <c r="O61" s="296" t="str">
        <f t="shared" si="17"/>
        <v/>
      </c>
      <c r="BS61" s="11"/>
      <c r="BT61" s="9"/>
    </row>
    <row r="62" spans="1:72" ht="24" customHeight="1" x14ac:dyDescent="0.4">
      <c r="A62" s="552" t="e">
        <f>VLOOKUP(D62,非表示_活動量と単位!$D$8:$E$75,2,FALSE)</f>
        <v>#N/A</v>
      </c>
      <c r="B62" s="573"/>
      <c r="C62" s="691"/>
      <c r="D62" s="693"/>
      <c r="E62" s="356"/>
      <c r="F62" s="260" t="str">
        <f t="shared" si="11"/>
        <v/>
      </c>
      <c r="G62" s="362"/>
      <c r="H62" s="260" t="str">
        <f t="shared" si="12"/>
        <v/>
      </c>
      <c r="I62" s="604"/>
      <c r="J62" s="260" t="str">
        <f t="shared" si="13"/>
        <v/>
      </c>
      <c r="K62" s="353" t="str">
        <f t="shared" si="14"/>
        <v/>
      </c>
      <c r="L62" s="313"/>
      <c r="M62" s="262" t="str">
        <f t="shared" si="15"/>
        <v/>
      </c>
      <c r="N62" s="114" t="str">
        <f t="shared" si="16"/>
        <v/>
      </c>
      <c r="O62" s="296" t="str">
        <f t="shared" si="17"/>
        <v/>
      </c>
      <c r="BS62" s="11"/>
      <c r="BT62" s="9"/>
    </row>
    <row r="63" spans="1:72" ht="24" customHeight="1" x14ac:dyDescent="0.4">
      <c r="A63" s="552" t="e">
        <f>VLOOKUP(D63,非表示_活動量と単位!$D$8:$E$75,2,FALSE)</f>
        <v>#N/A</v>
      </c>
      <c r="B63" s="573"/>
      <c r="C63" s="691"/>
      <c r="D63" s="693"/>
      <c r="E63" s="356"/>
      <c r="F63" s="260" t="str">
        <f t="shared" si="11"/>
        <v/>
      </c>
      <c r="G63" s="362"/>
      <c r="H63" s="260" t="str">
        <f t="shared" si="12"/>
        <v/>
      </c>
      <c r="I63" s="604"/>
      <c r="J63" s="260" t="str">
        <f t="shared" si="13"/>
        <v/>
      </c>
      <c r="K63" s="353" t="str">
        <f t="shared" si="14"/>
        <v/>
      </c>
      <c r="L63" s="313"/>
      <c r="M63" s="262" t="str">
        <f t="shared" si="15"/>
        <v/>
      </c>
      <c r="N63" s="114" t="str">
        <f t="shared" si="16"/>
        <v/>
      </c>
      <c r="O63" s="296" t="str">
        <f t="shared" si="17"/>
        <v/>
      </c>
      <c r="BS63" s="11"/>
      <c r="BT63" s="9"/>
    </row>
    <row r="64" spans="1:72" ht="24" customHeight="1" x14ac:dyDescent="0.4">
      <c r="A64" s="552" t="e">
        <f>VLOOKUP(D64,非表示_活動量と単位!$D$8:$E$75,2,FALSE)</f>
        <v>#N/A</v>
      </c>
      <c r="B64" s="573"/>
      <c r="C64" s="691"/>
      <c r="D64" s="693"/>
      <c r="E64" s="356"/>
      <c r="F64" s="260" t="str">
        <f t="shared" si="11"/>
        <v/>
      </c>
      <c r="G64" s="362"/>
      <c r="H64" s="260" t="str">
        <f t="shared" si="12"/>
        <v/>
      </c>
      <c r="I64" s="604"/>
      <c r="J64" s="260" t="str">
        <f t="shared" si="13"/>
        <v/>
      </c>
      <c r="K64" s="353" t="str">
        <f t="shared" si="14"/>
        <v/>
      </c>
      <c r="L64" s="313"/>
      <c r="M64" s="262" t="str">
        <f t="shared" si="15"/>
        <v/>
      </c>
      <c r="N64" s="114" t="str">
        <f t="shared" si="16"/>
        <v/>
      </c>
      <c r="O64" s="296" t="str">
        <f t="shared" si="17"/>
        <v/>
      </c>
      <c r="BS64" s="11"/>
      <c r="BT64" s="9"/>
    </row>
    <row r="65" spans="1:72" ht="24" customHeight="1" x14ac:dyDescent="0.4">
      <c r="A65" s="552" t="e">
        <f>VLOOKUP(D65,非表示_活動量と単位!$D$8:$E$75,2,FALSE)</f>
        <v>#N/A</v>
      </c>
      <c r="B65" s="573"/>
      <c r="C65" s="691"/>
      <c r="D65" s="693"/>
      <c r="E65" s="356"/>
      <c r="F65" s="260" t="str">
        <f t="shared" si="11"/>
        <v/>
      </c>
      <c r="G65" s="362"/>
      <c r="H65" s="260" t="str">
        <f t="shared" si="12"/>
        <v/>
      </c>
      <c r="I65" s="604"/>
      <c r="J65" s="260" t="str">
        <f t="shared" si="13"/>
        <v/>
      </c>
      <c r="K65" s="353" t="str">
        <f t="shared" si="14"/>
        <v/>
      </c>
      <c r="L65" s="313"/>
      <c r="M65" s="262" t="str">
        <f t="shared" si="15"/>
        <v/>
      </c>
      <c r="N65" s="114" t="str">
        <f t="shared" si="16"/>
        <v/>
      </c>
      <c r="O65" s="296" t="str">
        <f t="shared" si="17"/>
        <v/>
      </c>
      <c r="BS65" s="11"/>
      <c r="BT65" s="9"/>
    </row>
    <row r="66" spans="1:72" ht="24" customHeight="1" x14ac:dyDescent="0.4">
      <c r="A66" s="552" t="e">
        <f>VLOOKUP(D66,非表示_活動量と単位!$D$8:$E$75,2,FALSE)</f>
        <v>#N/A</v>
      </c>
      <c r="B66" s="573"/>
      <c r="C66" s="691"/>
      <c r="D66" s="693"/>
      <c r="E66" s="356"/>
      <c r="F66" s="260" t="str">
        <f t="shared" si="11"/>
        <v/>
      </c>
      <c r="G66" s="362"/>
      <c r="H66" s="260" t="str">
        <f t="shared" si="12"/>
        <v/>
      </c>
      <c r="I66" s="604"/>
      <c r="J66" s="260" t="str">
        <f t="shared" si="13"/>
        <v/>
      </c>
      <c r="K66" s="353" t="str">
        <f t="shared" si="14"/>
        <v/>
      </c>
      <c r="L66" s="313"/>
      <c r="M66" s="262" t="str">
        <f t="shared" si="15"/>
        <v/>
      </c>
      <c r="N66" s="114" t="str">
        <f t="shared" si="16"/>
        <v/>
      </c>
      <c r="O66" s="296" t="str">
        <f t="shared" si="17"/>
        <v/>
      </c>
      <c r="BS66" s="11"/>
      <c r="BT66" s="9"/>
    </row>
    <row r="67" spans="1:72" ht="24" customHeight="1" x14ac:dyDescent="0.4">
      <c r="A67" s="552" t="e">
        <f>VLOOKUP(D67,非表示_活動量と単位!$D$8:$E$75,2,FALSE)</f>
        <v>#N/A</v>
      </c>
      <c r="B67" s="573"/>
      <c r="C67" s="691"/>
      <c r="D67" s="693"/>
      <c r="E67" s="356"/>
      <c r="F67" s="260" t="str">
        <f t="shared" si="11"/>
        <v/>
      </c>
      <c r="G67" s="362"/>
      <c r="H67" s="260" t="str">
        <f t="shared" si="12"/>
        <v/>
      </c>
      <c r="I67" s="604"/>
      <c r="J67" s="260" t="str">
        <f t="shared" si="13"/>
        <v/>
      </c>
      <c r="K67" s="353" t="str">
        <f t="shared" si="14"/>
        <v/>
      </c>
      <c r="L67" s="313"/>
      <c r="M67" s="262" t="str">
        <f t="shared" si="15"/>
        <v/>
      </c>
      <c r="N67" s="114" t="str">
        <f t="shared" si="16"/>
        <v/>
      </c>
      <c r="O67" s="296" t="str">
        <f t="shared" si="17"/>
        <v/>
      </c>
      <c r="BS67" s="11"/>
      <c r="BT67" s="9"/>
    </row>
    <row r="68" spans="1:72" ht="24" customHeight="1" x14ac:dyDescent="0.4">
      <c r="A68" s="552" t="e">
        <f>VLOOKUP(D68,非表示_活動量と単位!$D$8:$E$75,2,FALSE)</f>
        <v>#N/A</v>
      </c>
      <c r="B68" s="573"/>
      <c r="C68" s="691"/>
      <c r="D68" s="693"/>
      <c r="E68" s="356"/>
      <c r="F68" s="260" t="str">
        <f t="shared" si="11"/>
        <v/>
      </c>
      <c r="G68" s="362"/>
      <c r="H68" s="260" t="str">
        <f t="shared" si="12"/>
        <v/>
      </c>
      <c r="I68" s="604"/>
      <c r="J68" s="260" t="str">
        <f t="shared" si="13"/>
        <v/>
      </c>
      <c r="K68" s="353" t="str">
        <f t="shared" si="14"/>
        <v/>
      </c>
      <c r="L68" s="313"/>
      <c r="M68" s="262" t="str">
        <f t="shared" si="15"/>
        <v/>
      </c>
      <c r="N68" s="114" t="str">
        <f t="shared" si="16"/>
        <v/>
      </c>
      <c r="O68" s="296" t="str">
        <f t="shared" si="17"/>
        <v/>
      </c>
      <c r="BS68" s="11"/>
      <c r="BT68" s="9"/>
    </row>
    <row r="69" spans="1:72" ht="24" customHeight="1" x14ac:dyDescent="0.4">
      <c r="A69" s="552" t="e">
        <f>VLOOKUP(D69,非表示_活動量と単位!$D$8:$E$75,2,FALSE)</f>
        <v>#N/A</v>
      </c>
      <c r="B69" s="573"/>
      <c r="C69" s="691"/>
      <c r="D69" s="693"/>
      <c r="E69" s="356"/>
      <c r="F69" s="260" t="str">
        <f t="shared" si="11"/>
        <v/>
      </c>
      <c r="G69" s="362"/>
      <c r="H69" s="260" t="str">
        <f t="shared" si="12"/>
        <v/>
      </c>
      <c r="I69" s="604"/>
      <c r="J69" s="260" t="str">
        <f t="shared" si="13"/>
        <v/>
      </c>
      <c r="K69" s="353" t="str">
        <f t="shared" si="14"/>
        <v/>
      </c>
      <c r="L69" s="313"/>
      <c r="M69" s="262" t="str">
        <f t="shared" si="15"/>
        <v/>
      </c>
      <c r="N69" s="114" t="str">
        <f t="shared" si="16"/>
        <v/>
      </c>
      <c r="O69" s="296" t="str">
        <f t="shared" si="17"/>
        <v/>
      </c>
      <c r="BS69" s="11"/>
      <c r="BT69" s="9"/>
    </row>
    <row r="70" spans="1:72" ht="24" customHeight="1" x14ac:dyDescent="0.4">
      <c r="A70" s="552" t="e">
        <f>VLOOKUP(D70,非表示_活動量と単位!$D$8:$E$75,2,FALSE)</f>
        <v>#N/A</v>
      </c>
      <c r="B70" s="573"/>
      <c r="C70" s="691"/>
      <c r="D70" s="693"/>
      <c r="E70" s="356"/>
      <c r="F70" s="260" t="str">
        <f t="shared" si="11"/>
        <v/>
      </c>
      <c r="G70" s="362"/>
      <c r="H70" s="260" t="str">
        <f t="shared" si="12"/>
        <v/>
      </c>
      <c r="I70" s="604"/>
      <c r="J70" s="260" t="str">
        <f t="shared" si="13"/>
        <v/>
      </c>
      <c r="K70" s="353" t="str">
        <f t="shared" si="14"/>
        <v/>
      </c>
      <c r="L70" s="313"/>
      <c r="M70" s="262" t="str">
        <f t="shared" si="15"/>
        <v/>
      </c>
      <c r="N70" s="114" t="str">
        <f t="shared" si="16"/>
        <v/>
      </c>
      <c r="O70" s="296" t="str">
        <f t="shared" si="17"/>
        <v/>
      </c>
      <c r="BS70" s="11"/>
      <c r="BT70" s="9"/>
    </row>
    <row r="71" spans="1:72" ht="24" customHeight="1" x14ac:dyDescent="0.4">
      <c r="A71" s="552" t="e">
        <f>VLOOKUP(D71,非表示_活動量と単位!$D$8:$E$75,2,FALSE)</f>
        <v>#N/A</v>
      </c>
      <c r="B71" s="573"/>
      <c r="C71" s="691"/>
      <c r="D71" s="693"/>
      <c r="E71" s="356"/>
      <c r="F71" s="260" t="str">
        <f t="shared" si="11"/>
        <v/>
      </c>
      <c r="G71" s="362"/>
      <c r="H71" s="260" t="str">
        <f t="shared" si="12"/>
        <v/>
      </c>
      <c r="I71" s="604"/>
      <c r="J71" s="260" t="str">
        <f t="shared" si="13"/>
        <v/>
      </c>
      <c r="K71" s="353" t="str">
        <f t="shared" si="14"/>
        <v/>
      </c>
      <c r="L71" s="313"/>
      <c r="M71" s="262" t="str">
        <f t="shared" si="15"/>
        <v/>
      </c>
      <c r="N71" s="114" t="str">
        <f t="shared" si="16"/>
        <v/>
      </c>
      <c r="O71" s="296" t="str">
        <f t="shared" si="17"/>
        <v/>
      </c>
      <c r="BS71" s="11"/>
      <c r="BT71" s="9"/>
    </row>
    <row r="72" spans="1:72" ht="24" customHeight="1" x14ac:dyDescent="0.4">
      <c r="A72" s="552" t="e">
        <f>VLOOKUP(D72,非表示_活動量と単位!$D$8:$E$75,2,FALSE)</f>
        <v>#N/A</v>
      </c>
      <c r="B72" s="573"/>
      <c r="C72" s="691"/>
      <c r="D72" s="693"/>
      <c r="E72" s="356"/>
      <c r="F72" s="260" t="str">
        <f t="shared" si="11"/>
        <v/>
      </c>
      <c r="G72" s="362"/>
      <c r="H72" s="260" t="str">
        <f t="shared" si="12"/>
        <v/>
      </c>
      <c r="I72" s="604"/>
      <c r="J72" s="260" t="str">
        <f t="shared" si="13"/>
        <v/>
      </c>
      <c r="K72" s="353" t="str">
        <f t="shared" si="14"/>
        <v/>
      </c>
      <c r="L72" s="313"/>
      <c r="M72" s="262" t="str">
        <f t="shared" si="15"/>
        <v/>
      </c>
      <c r="N72" s="114" t="str">
        <f t="shared" si="16"/>
        <v/>
      </c>
      <c r="O72" s="296" t="str">
        <f t="shared" si="17"/>
        <v/>
      </c>
      <c r="BS72" s="11"/>
      <c r="BT72" s="9"/>
    </row>
    <row r="73" spans="1:72" ht="24" customHeight="1" x14ac:dyDescent="0.4">
      <c r="A73" s="552" t="e">
        <f>VLOOKUP(D73,非表示_活動量と単位!$D$8:$E$75,2,FALSE)</f>
        <v>#N/A</v>
      </c>
      <c r="B73" s="573"/>
      <c r="C73" s="691"/>
      <c r="D73" s="693"/>
      <c r="E73" s="356"/>
      <c r="F73" s="260" t="str">
        <f t="shared" si="11"/>
        <v/>
      </c>
      <c r="G73" s="362"/>
      <c r="H73" s="260" t="str">
        <f t="shared" si="12"/>
        <v/>
      </c>
      <c r="I73" s="604"/>
      <c r="J73" s="260" t="str">
        <f t="shared" si="13"/>
        <v/>
      </c>
      <c r="K73" s="353" t="str">
        <f t="shared" si="14"/>
        <v/>
      </c>
      <c r="L73" s="313"/>
      <c r="M73" s="262" t="str">
        <f t="shared" si="15"/>
        <v/>
      </c>
      <c r="N73" s="114" t="str">
        <f t="shared" si="16"/>
        <v/>
      </c>
      <c r="O73" s="296" t="str">
        <f t="shared" si="17"/>
        <v/>
      </c>
      <c r="BS73" s="11"/>
      <c r="BT73" s="9"/>
    </row>
    <row r="74" spans="1:72" ht="24" customHeight="1" x14ac:dyDescent="0.4">
      <c r="A74" s="552" t="e">
        <f>VLOOKUP(D74,非表示_活動量と単位!$D$8:$E$75,2,FALSE)</f>
        <v>#N/A</v>
      </c>
      <c r="B74" s="573"/>
      <c r="C74" s="691"/>
      <c r="D74" s="693"/>
      <c r="E74" s="356"/>
      <c r="F74" s="260" t="str">
        <f t="shared" si="11"/>
        <v/>
      </c>
      <c r="G74" s="362"/>
      <c r="H74" s="260" t="str">
        <f t="shared" si="12"/>
        <v/>
      </c>
      <c r="I74" s="604"/>
      <c r="J74" s="260" t="str">
        <f t="shared" si="13"/>
        <v/>
      </c>
      <c r="K74" s="353" t="str">
        <f t="shared" si="14"/>
        <v/>
      </c>
      <c r="L74" s="313"/>
      <c r="M74" s="262" t="str">
        <f t="shared" si="15"/>
        <v/>
      </c>
      <c r="N74" s="114" t="str">
        <f t="shared" si="16"/>
        <v/>
      </c>
      <c r="O74" s="296" t="str">
        <f t="shared" si="17"/>
        <v/>
      </c>
      <c r="BS74" s="11"/>
      <c r="BT74" s="9"/>
    </row>
    <row r="75" spans="1:72" ht="24" customHeight="1" x14ac:dyDescent="0.4">
      <c r="A75" s="552" t="e">
        <f>VLOOKUP(D75,非表示_活動量と単位!$D$8:$E$75,2,FALSE)</f>
        <v>#N/A</v>
      </c>
      <c r="B75" s="573"/>
      <c r="C75" s="691"/>
      <c r="D75" s="693"/>
      <c r="E75" s="356"/>
      <c r="F75" s="260" t="str">
        <f t="shared" si="11"/>
        <v/>
      </c>
      <c r="G75" s="362"/>
      <c r="H75" s="260" t="str">
        <f t="shared" si="12"/>
        <v/>
      </c>
      <c r="I75" s="604"/>
      <c r="J75" s="260" t="str">
        <f t="shared" si="13"/>
        <v/>
      </c>
      <c r="K75" s="353" t="str">
        <f t="shared" si="14"/>
        <v/>
      </c>
      <c r="L75" s="313"/>
      <c r="M75" s="262" t="str">
        <f t="shared" si="15"/>
        <v/>
      </c>
      <c r="N75" s="114" t="str">
        <f t="shared" si="16"/>
        <v/>
      </c>
      <c r="O75" s="296" t="str">
        <f t="shared" si="17"/>
        <v/>
      </c>
    </row>
    <row r="76" spans="1:72" ht="24" customHeight="1" x14ac:dyDescent="0.4">
      <c r="A76" s="552" t="e">
        <f>VLOOKUP(D76,非表示_活動量と単位!$D$8:$E$75,2,FALSE)</f>
        <v>#N/A</v>
      </c>
      <c r="B76" s="573"/>
      <c r="C76" s="691"/>
      <c r="D76" s="693"/>
      <c r="E76" s="356"/>
      <c r="F76" s="260" t="str">
        <f t="shared" si="11"/>
        <v/>
      </c>
      <c r="G76" s="362"/>
      <c r="H76" s="260" t="str">
        <f t="shared" si="12"/>
        <v/>
      </c>
      <c r="I76" s="604"/>
      <c r="J76" s="260" t="str">
        <f t="shared" si="13"/>
        <v/>
      </c>
      <c r="K76" s="353" t="str">
        <f t="shared" si="14"/>
        <v/>
      </c>
      <c r="L76" s="313"/>
      <c r="M76" s="262" t="str">
        <f t="shared" si="15"/>
        <v/>
      </c>
      <c r="N76" s="114" t="str">
        <f t="shared" si="16"/>
        <v/>
      </c>
      <c r="O76" s="296" t="str">
        <f t="shared" si="17"/>
        <v/>
      </c>
    </row>
    <row r="77" spans="1:72" ht="24" customHeight="1" x14ac:dyDescent="0.4">
      <c r="A77" s="552" t="e">
        <f>VLOOKUP(D77,非表示_活動量と単位!$D$8:$E$75,2,FALSE)</f>
        <v>#N/A</v>
      </c>
      <c r="B77" s="573"/>
      <c r="C77" s="691"/>
      <c r="D77" s="693"/>
      <c r="E77" s="356"/>
      <c r="F77" s="260" t="str">
        <f t="shared" si="11"/>
        <v/>
      </c>
      <c r="G77" s="362"/>
      <c r="H77" s="260" t="str">
        <f t="shared" si="12"/>
        <v/>
      </c>
      <c r="I77" s="604"/>
      <c r="J77" s="260" t="str">
        <f t="shared" si="13"/>
        <v/>
      </c>
      <c r="K77" s="353" t="str">
        <f t="shared" si="14"/>
        <v/>
      </c>
      <c r="L77" s="313"/>
      <c r="M77" s="262" t="str">
        <f t="shared" si="15"/>
        <v/>
      </c>
      <c r="N77" s="114" t="str">
        <f t="shared" si="16"/>
        <v/>
      </c>
      <c r="O77" s="296" t="str">
        <f t="shared" si="17"/>
        <v/>
      </c>
    </row>
    <row r="78" spans="1:72" ht="24" customHeight="1" x14ac:dyDescent="0.4">
      <c r="A78" s="552" t="e">
        <f>VLOOKUP(D78,非表示_活動量と単位!$D$8:$E$75,2,FALSE)</f>
        <v>#N/A</v>
      </c>
      <c r="B78" s="573"/>
      <c r="C78" s="691"/>
      <c r="D78" s="693"/>
      <c r="E78" s="356"/>
      <c r="F78" s="260" t="str">
        <f t="shared" si="11"/>
        <v/>
      </c>
      <c r="G78" s="362"/>
      <c r="H78" s="260" t="str">
        <f t="shared" si="12"/>
        <v/>
      </c>
      <c r="I78" s="604"/>
      <c r="J78" s="260" t="str">
        <f t="shared" si="13"/>
        <v/>
      </c>
      <c r="K78" s="353" t="str">
        <f t="shared" si="14"/>
        <v/>
      </c>
      <c r="L78" s="313"/>
      <c r="M78" s="262" t="str">
        <f t="shared" si="15"/>
        <v/>
      </c>
      <c r="N78" s="114" t="str">
        <f t="shared" si="16"/>
        <v/>
      </c>
      <c r="O78" s="296" t="str">
        <f t="shared" si="17"/>
        <v/>
      </c>
    </row>
    <row r="79" spans="1:72" ht="24" customHeight="1" x14ac:dyDescent="0.4">
      <c r="A79" s="552" t="e">
        <f>VLOOKUP(D79,非表示_活動量と単位!$D$8:$E$75,2,FALSE)</f>
        <v>#N/A</v>
      </c>
      <c r="B79" s="573"/>
      <c r="C79" s="691"/>
      <c r="D79" s="693"/>
      <c r="E79" s="356"/>
      <c r="F79" s="260" t="str">
        <f t="shared" si="11"/>
        <v/>
      </c>
      <c r="G79" s="362"/>
      <c r="H79" s="260" t="str">
        <f t="shared" si="12"/>
        <v/>
      </c>
      <c r="I79" s="604"/>
      <c r="J79" s="260" t="str">
        <f t="shared" si="13"/>
        <v/>
      </c>
      <c r="K79" s="353" t="str">
        <f t="shared" ref="K79:K101" si="18">IF($D79="","",IF($A79=0,E79*G79*I79,E79*I79))</f>
        <v/>
      </c>
      <c r="L79" s="313"/>
      <c r="M79" s="262" t="str">
        <f t="shared" si="15"/>
        <v/>
      </c>
      <c r="N79" s="114" t="str">
        <f t="shared" si="16"/>
        <v/>
      </c>
      <c r="O79" s="296" t="str">
        <f t="shared" ref="O79:O101" si="19">IF($D79="","",IF(N79="---","---",IF(OR($D79="系統電力",$D79="産業用蒸気",$D79="温水",$D79="冷水",$D79="蒸気（産業用以外）"),E79*VLOOKUP($D79,GJ換算係数,2,FALSE),E79*G79)))</f>
        <v/>
      </c>
    </row>
    <row r="80" spans="1:72" ht="24" customHeight="1" x14ac:dyDescent="0.4">
      <c r="A80" s="552" t="e">
        <f>VLOOKUP(D80,非表示_活動量と単位!$D$8:$E$75,2,FALSE)</f>
        <v>#N/A</v>
      </c>
      <c r="B80" s="573"/>
      <c r="C80" s="691"/>
      <c r="D80" s="693"/>
      <c r="E80" s="356"/>
      <c r="F80" s="260" t="str">
        <f t="shared" si="11"/>
        <v/>
      </c>
      <c r="G80" s="362"/>
      <c r="H80" s="260" t="str">
        <f t="shared" si="12"/>
        <v/>
      </c>
      <c r="I80" s="604"/>
      <c r="J80" s="260" t="str">
        <f t="shared" si="13"/>
        <v/>
      </c>
      <c r="K80" s="353" t="str">
        <f t="shared" si="18"/>
        <v/>
      </c>
      <c r="L80" s="313"/>
      <c r="M80" s="262" t="str">
        <f t="shared" si="15"/>
        <v/>
      </c>
      <c r="N80" s="114" t="str">
        <f t="shared" si="16"/>
        <v/>
      </c>
      <c r="O80" s="296" t="str">
        <f t="shared" si="19"/>
        <v/>
      </c>
    </row>
    <row r="81" spans="1:15" ht="24" customHeight="1" x14ac:dyDescent="0.4">
      <c r="A81" s="552" t="e">
        <f>VLOOKUP(D81,非表示_活動量と単位!$D$8:$E$75,2,FALSE)</f>
        <v>#N/A</v>
      </c>
      <c r="B81" s="573"/>
      <c r="C81" s="691"/>
      <c r="D81" s="693"/>
      <c r="E81" s="356"/>
      <c r="F81" s="260" t="str">
        <f t="shared" si="11"/>
        <v/>
      </c>
      <c r="G81" s="362"/>
      <c r="H81" s="260" t="str">
        <f t="shared" si="12"/>
        <v/>
      </c>
      <c r="I81" s="604"/>
      <c r="J81" s="260" t="str">
        <f t="shared" si="13"/>
        <v/>
      </c>
      <c r="K81" s="353" t="str">
        <f t="shared" si="18"/>
        <v/>
      </c>
      <c r="L81" s="313"/>
      <c r="M81" s="262" t="str">
        <f t="shared" si="15"/>
        <v/>
      </c>
      <c r="N81" s="114" t="str">
        <f t="shared" si="16"/>
        <v/>
      </c>
      <c r="O81" s="296" t="str">
        <f t="shared" si="19"/>
        <v/>
      </c>
    </row>
    <row r="82" spans="1:15" ht="24" customHeight="1" x14ac:dyDescent="0.4">
      <c r="A82" s="552" t="e">
        <f>VLOOKUP(D82,非表示_活動量と単位!$D$8:$E$75,2,FALSE)</f>
        <v>#N/A</v>
      </c>
      <c r="B82" s="573"/>
      <c r="C82" s="691"/>
      <c r="D82" s="693"/>
      <c r="E82" s="356"/>
      <c r="F82" s="260" t="str">
        <f t="shared" si="11"/>
        <v/>
      </c>
      <c r="G82" s="362"/>
      <c r="H82" s="260" t="str">
        <f t="shared" si="12"/>
        <v/>
      </c>
      <c r="I82" s="604"/>
      <c r="J82" s="260" t="str">
        <f t="shared" si="13"/>
        <v/>
      </c>
      <c r="K82" s="353" t="str">
        <f t="shared" si="18"/>
        <v/>
      </c>
      <c r="L82" s="313"/>
      <c r="M82" s="262" t="str">
        <f t="shared" si="15"/>
        <v/>
      </c>
      <c r="N82" s="114" t="str">
        <f t="shared" si="16"/>
        <v/>
      </c>
      <c r="O82" s="296" t="str">
        <f t="shared" si="19"/>
        <v/>
      </c>
    </row>
    <row r="83" spans="1:15" ht="24" customHeight="1" x14ac:dyDescent="0.4">
      <c r="A83" s="552" t="e">
        <f>VLOOKUP(D83,非表示_活動量と単位!$D$8:$E$75,2,FALSE)</f>
        <v>#N/A</v>
      </c>
      <c r="B83" s="573"/>
      <c r="C83" s="691"/>
      <c r="D83" s="693"/>
      <c r="E83" s="356"/>
      <c r="F83" s="260" t="str">
        <f t="shared" si="11"/>
        <v/>
      </c>
      <c r="G83" s="362"/>
      <c r="H83" s="260" t="str">
        <f t="shared" si="12"/>
        <v/>
      </c>
      <c r="I83" s="604"/>
      <c r="J83" s="260" t="str">
        <f t="shared" si="13"/>
        <v/>
      </c>
      <c r="K83" s="353" t="str">
        <f t="shared" si="18"/>
        <v/>
      </c>
      <c r="L83" s="313"/>
      <c r="M83" s="262" t="str">
        <f t="shared" si="15"/>
        <v/>
      </c>
      <c r="N83" s="114" t="str">
        <f t="shared" si="16"/>
        <v/>
      </c>
      <c r="O83" s="296" t="str">
        <f t="shared" si="19"/>
        <v/>
      </c>
    </row>
    <row r="84" spans="1:15" ht="24" customHeight="1" x14ac:dyDescent="0.4">
      <c r="A84" s="552" t="e">
        <f>VLOOKUP(D84,非表示_活動量と単位!$D$8:$E$75,2,FALSE)</f>
        <v>#N/A</v>
      </c>
      <c r="B84" s="573"/>
      <c r="C84" s="691"/>
      <c r="D84" s="693"/>
      <c r="E84" s="356"/>
      <c r="F84" s="260" t="str">
        <f t="shared" si="11"/>
        <v/>
      </c>
      <c r="G84" s="362"/>
      <c r="H84" s="260" t="str">
        <f t="shared" si="12"/>
        <v/>
      </c>
      <c r="I84" s="604"/>
      <c r="J84" s="260" t="str">
        <f t="shared" si="13"/>
        <v/>
      </c>
      <c r="K84" s="353" t="str">
        <f t="shared" si="18"/>
        <v/>
      </c>
      <c r="L84" s="313"/>
      <c r="M84" s="262" t="str">
        <f t="shared" si="15"/>
        <v/>
      </c>
      <c r="N84" s="114" t="str">
        <f t="shared" si="16"/>
        <v/>
      </c>
      <c r="O84" s="296" t="str">
        <f t="shared" si="19"/>
        <v/>
      </c>
    </row>
    <row r="85" spans="1:15" ht="24" customHeight="1" x14ac:dyDescent="0.4">
      <c r="A85" s="552" t="e">
        <f>VLOOKUP(D85,非表示_活動量と単位!$D$8:$E$75,2,FALSE)</f>
        <v>#N/A</v>
      </c>
      <c r="B85" s="573"/>
      <c r="C85" s="691"/>
      <c r="D85" s="693"/>
      <c r="E85" s="356"/>
      <c r="F85" s="260" t="str">
        <f t="shared" si="11"/>
        <v/>
      </c>
      <c r="G85" s="362"/>
      <c r="H85" s="260" t="str">
        <f t="shared" si="12"/>
        <v/>
      </c>
      <c r="I85" s="604"/>
      <c r="J85" s="260" t="str">
        <f t="shared" si="13"/>
        <v/>
      </c>
      <c r="K85" s="353" t="str">
        <f t="shared" si="18"/>
        <v/>
      </c>
      <c r="L85" s="313"/>
      <c r="M85" s="262" t="str">
        <f t="shared" si="15"/>
        <v/>
      </c>
      <c r="N85" s="114" t="str">
        <f t="shared" si="16"/>
        <v/>
      </c>
      <c r="O85" s="296" t="str">
        <f t="shared" si="19"/>
        <v/>
      </c>
    </row>
    <row r="86" spans="1:15" ht="24" customHeight="1" x14ac:dyDescent="0.4">
      <c r="A86" s="552" t="e">
        <f>VLOOKUP(D86,非表示_活動量と単位!$D$8:$E$75,2,FALSE)</f>
        <v>#N/A</v>
      </c>
      <c r="B86" s="573"/>
      <c r="C86" s="691"/>
      <c r="D86" s="693"/>
      <c r="E86" s="356"/>
      <c r="F86" s="260" t="str">
        <f t="shared" si="11"/>
        <v/>
      </c>
      <c r="G86" s="362"/>
      <c r="H86" s="260" t="str">
        <f t="shared" si="12"/>
        <v/>
      </c>
      <c r="I86" s="604"/>
      <c r="J86" s="260" t="str">
        <f t="shared" si="13"/>
        <v/>
      </c>
      <c r="K86" s="353" t="str">
        <f t="shared" si="18"/>
        <v/>
      </c>
      <c r="L86" s="313"/>
      <c r="M86" s="262" t="str">
        <f t="shared" si="15"/>
        <v/>
      </c>
      <c r="N86" s="114" t="str">
        <f t="shared" si="16"/>
        <v/>
      </c>
      <c r="O86" s="296" t="str">
        <f t="shared" si="19"/>
        <v/>
      </c>
    </row>
    <row r="87" spans="1:15" ht="24" customHeight="1" x14ac:dyDescent="0.4">
      <c r="A87" s="552" t="e">
        <f>VLOOKUP(D87,非表示_活動量と単位!$D$8:$E$75,2,FALSE)</f>
        <v>#N/A</v>
      </c>
      <c r="B87" s="573"/>
      <c r="C87" s="691"/>
      <c r="D87" s="693"/>
      <c r="E87" s="356"/>
      <c r="F87" s="260" t="str">
        <f t="shared" si="11"/>
        <v/>
      </c>
      <c r="G87" s="362"/>
      <c r="H87" s="260" t="str">
        <f t="shared" si="12"/>
        <v/>
      </c>
      <c r="I87" s="604"/>
      <c r="J87" s="260" t="str">
        <f t="shared" si="13"/>
        <v/>
      </c>
      <c r="K87" s="353" t="str">
        <f t="shared" si="18"/>
        <v/>
      </c>
      <c r="L87" s="313"/>
      <c r="M87" s="262" t="str">
        <f t="shared" si="15"/>
        <v/>
      </c>
      <c r="N87" s="114" t="str">
        <f t="shared" si="16"/>
        <v/>
      </c>
      <c r="O87" s="296" t="str">
        <f t="shared" si="19"/>
        <v/>
      </c>
    </row>
    <row r="88" spans="1:15" ht="24" customHeight="1" x14ac:dyDescent="0.4">
      <c r="A88" s="552" t="e">
        <f>VLOOKUP(D88,非表示_活動量と単位!$D$8:$E$75,2,FALSE)</f>
        <v>#N/A</v>
      </c>
      <c r="B88" s="573"/>
      <c r="C88" s="691"/>
      <c r="D88" s="693"/>
      <c r="E88" s="356"/>
      <c r="F88" s="260" t="str">
        <f t="shared" si="11"/>
        <v/>
      </c>
      <c r="G88" s="362"/>
      <c r="H88" s="260" t="str">
        <f t="shared" si="12"/>
        <v/>
      </c>
      <c r="I88" s="604"/>
      <c r="J88" s="260" t="str">
        <f t="shared" si="13"/>
        <v/>
      </c>
      <c r="K88" s="353" t="str">
        <f t="shared" si="18"/>
        <v/>
      </c>
      <c r="L88" s="313"/>
      <c r="M88" s="262" t="str">
        <f t="shared" si="15"/>
        <v/>
      </c>
      <c r="N88" s="114" t="str">
        <f t="shared" si="16"/>
        <v/>
      </c>
      <c r="O88" s="296" t="str">
        <f t="shared" si="19"/>
        <v/>
      </c>
    </row>
    <row r="89" spans="1:15" ht="24" customHeight="1" x14ac:dyDescent="0.4">
      <c r="A89" s="552" t="e">
        <f>VLOOKUP(D89,非表示_活動量と単位!$D$8:$E$75,2,FALSE)</f>
        <v>#N/A</v>
      </c>
      <c r="B89" s="573"/>
      <c r="C89" s="691"/>
      <c r="D89" s="693"/>
      <c r="E89" s="356"/>
      <c r="F89" s="260" t="str">
        <f t="shared" si="11"/>
        <v/>
      </c>
      <c r="G89" s="362"/>
      <c r="H89" s="260" t="str">
        <f t="shared" si="12"/>
        <v/>
      </c>
      <c r="I89" s="604"/>
      <c r="J89" s="260" t="str">
        <f t="shared" si="13"/>
        <v/>
      </c>
      <c r="K89" s="353" t="str">
        <f t="shared" si="18"/>
        <v/>
      </c>
      <c r="L89" s="313"/>
      <c r="M89" s="262" t="str">
        <f t="shared" si="15"/>
        <v/>
      </c>
      <c r="N89" s="114" t="str">
        <f t="shared" si="16"/>
        <v/>
      </c>
      <c r="O89" s="296" t="str">
        <f t="shared" si="19"/>
        <v/>
      </c>
    </row>
    <row r="90" spans="1:15" ht="24" customHeight="1" x14ac:dyDescent="0.4">
      <c r="A90" s="552" t="e">
        <f>VLOOKUP(D90,非表示_活動量と単位!$D$8:$E$75,2,FALSE)</f>
        <v>#N/A</v>
      </c>
      <c r="B90" s="573"/>
      <c r="C90" s="691"/>
      <c r="D90" s="693"/>
      <c r="E90" s="356"/>
      <c r="F90" s="260" t="str">
        <f t="shared" si="11"/>
        <v/>
      </c>
      <c r="G90" s="362"/>
      <c r="H90" s="260" t="str">
        <f t="shared" si="12"/>
        <v/>
      </c>
      <c r="I90" s="604"/>
      <c r="J90" s="260" t="str">
        <f t="shared" si="13"/>
        <v/>
      </c>
      <c r="K90" s="353" t="str">
        <f t="shared" si="18"/>
        <v/>
      </c>
      <c r="L90" s="313"/>
      <c r="M90" s="262" t="str">
        <f t="shared" si="15"/>
        <v/>
      </c>
      <c r="N90" s="114" t="str">
        <f t="shared" si="16"/>
        <v/>
      </c>
      <c r="O90" s="296" t="str">
        <f t="shared" si="19"/>
        <v/>
      </c>
    </row>
    <row r="91" spans="1:15" ht="24" customHeight="1" x14ac:dyDescent="0.4">
      <c r="A91" s="552" t="e">
        <f>VLOOKUP(D91,非表示_活動量と単位!$D$8:$E$75,2,FALSE)</f>
        <v>#N/A</v>
      </c>
      <c r="B91" s="573"/>
      <c r="C91" s="691"/>
      <c r="D91" s="693"/>
      <c r="E91" s="356"/>
      <c r="F91" s="260" t="str">
        <f t="shared" si="11"/>
        <v/>
      </c>
      <c r="G91" s="362"/>
      <c r="H91" s="260" t="str">
        <f t="shared" si="12"/>
        <v/>
      </c>
      <c r="I91" s="604"/>
      <c r="J91" s="260" t="str">
        <f t="shared" si="13"/>
        <v/>
      </c>
      <c r="K91" s="353" t="str">
        <f t="shared" si="18"/>
        <v/>
      </c>
      <c r="L91" s="313"/>
      <c r="M91" s="262" t="str">
        <f t="shared" si="15"/>
        <v/>
      </c>
      <c r="N91" s="114" t="str">
        <f t="shared" si="16"/>
        <v/>
      </c>
      <c r="O91" s="296" t="str">
        <f t="shared" si="19"/>
        <v/>
      </c>
    </row>
    <row r="92" spans="1:15" ht="24" customHeight="1" x14ac:dyDescent="0.4">
      <c r="A92" s="552" t="e">
        <f>VLOOKUP(D92,非表示_活動量と単位!$D$8:$E$75,2,FALSE)</f>
        <v>#N/A</v>
      </c>
      <c r="B92" s="573"/>
      <c r="C92" s="691"/>
      <c r="D92" s="693"/>
      <c r="E92" s="356"/>
      <c r="F92" s="260" t="str">
        <f t="shared" si="11"/>
        <v/>
      </c>
      <c r="G92" s="362"/>
      <c r="H92" s="260" t="str">
        <f t="shared" si="12"/>
        <v/>
      </c>
      <c r="I92" s="604"/>
      <c r="J92" s="260" t="str">
        <f t="shared" si="13"/>
        <v/>
      </c>
      <c r="K92" s="353" t="str">
        <f t="shared" si="18"/>
        <v/>
      </c>
      <c r="L92" s="313"/>
      <c r="M92" s="262" t="str">
        <f t="shared" si="15"/>
        <v/>
      </c>
      <c r="N92" s="114" t="str">
        <f t="shared" si="16"/>
        <v/>
      </c>
      <c r="O92" s="296" t="str">
        <f t="shared" si="19"/>
        <v/>
      </c>
    </row>
    <row r="93" spans="1:15" ht="24" customHeight="1" x14ac:dyDescent="0.4">
      <c r="A93" s="552" t="e">
        <f>VLOOKUP(D93,非表示_活動量と単位!$D$8:$E$75,2,FALSE)</f>
        <v>#N/A</v>
      </c>
      <c r="B93" s="573"/>
      <c r="C93" s="691"/>
      <c r="D93" s="693"/>
      <c r="E93" s="356"/>
      <c r="F93" s="260" t="str">
        <f t="shared" si="11"/>
        <v/>
      </c>
      <c r="G93" s="362"/>
      <c r="H93" s="260" t="str">
        <f t="shared" si="12"/>
        <v/>
      </c>
      <c r="I93" s="604"/>
      <c r="J93" s="260" t="str">
        <f t="shared" si="13"/>
        <v/>
      </c>
      <c r="K93" s="353" t="str">
        <f t="shared" si="18"/>
        <v/>
      </c>
      <c r="L93" s="313"/>
      <c r="M93" s="262" t="str">
        <f t="shared" si="15"/>
        <v/>
      </c>
      <c r="N93" s="114" t="str">
        <f t="shared" si="16"/>
        <v/>
      </c>
      <c r="O93" s="296" t="str">
        <f t="shared" si="19"/>
        <v/>
      </c>
    </row>
    <row r="94" spans="1:15" ht="24" customHeight="1" x14ac:dyDescent="0.4">
      <c r="A94" s="552" t="e">
        <f>VLOOKUP(D94,非表示_活動量と単位!$D$8:$E$75,2,FALSE)</f>
        <v>#N/A</v>
      </c>
      <c r="B94" s="573"/>
      <c r="C94" s="691"/>
      <c r="D94" s="693"/>
      <c r="E94" s="356"/>
      <c r="F94" s="260" t="str">
        <f t="shared" si="11"/>
        <v/>
      </c>
      <c r="G94" s="362"/>
      <c r="H94" s="260" t="str">
        <f t="shared" si="12"/>
        <v/>
      </c>
      <c r="I94" s="604"/>
      <c r="J94" s="260" t="str">
        <f t="shared" si="13"/>
        <v/>
      </c>
      <c r="K94" s="353" t="str">
        <f t="shared" si="18"/>
        <v/>
      </c>
      <c r="L94" s="313"/>
      <c r="M94" s="262" t="str">
        <f t="shared" si="15"/>
        <v/>
      </c>
      <c r="N94" s="114" t="str">
        <f t="shared" si="16"/>
        <v/>
      </c>
      <c r="O94" s="296" t="str">
        <f t="shared" si="19"/>
        <v/>
      </c>
    </row>
    <row r="95" spans="1:15" ht="24" customHeight="1" x14ac:dyDescent="0.4">
      <c r="A95" s="552" t="e">
        <f>VLOOKUP(D95,非表示_活動量と単位!$D$8:$E$75,2,FALSE)</f>
        <v>#N/A</v>
      </c>
      <c r="B95" s="573"/>
      <c r="C95" s="691"/>
      <c r="D95" s="693"/>
      <c r="E95" s="356"/>
      <c r="F95" s="260" t="str">
        <f t="shared" si="11"/>
        <v/>
      </c>
      <c r="G95" s="362"/>
      <c r="H95" s="260" t="str">
        <f t="shared" si="12"/>
        <v/>
      </c>
      <c r="I95" s="604"/>
      <c r="J95" s="260" t="str">
        <f t="shared" si="13"/>
        <v/>
      </c>
      <c r="K95" s="353" t="str">
        <f t="shared" si="18"/>
        <v/>
      </c>
      <c r="L95" s="313"/>
      <c r="M95" s="262" t="str">
        <f t="shared" si="15"/>
        <v/>
      </c>
      <c r="N95" s="114" t="str">
        <f t="shared" si="16"/>
        <v/>
      </c>
      <c r="O95" s="296" t="str">
        <f t="shared" si="19"/>
        <v/>
      </c>
    </row>
    <row r="96" spans="1:15" ht="24" customHeight="1" x14ac:dyDescent="0.4">
      <c r="A96" s="552" t="e">
        <f>VLOOKUP(D96,非表示_活動量と単位!$D$8:$E$75,2,FALSE)</f>
        <v>#N/A</v>
      </c>
      <c r="B96" s="573"/>
      <c r="C96" s="691"/>
      <c r="D96" s="693"/>
      <c r="E96" s="356"/>
      <c r="F96" s="260" t="str">
        <f t="shared" si="11"/>
        <v/>
      </c>
      <c r="G96" s="362"/>
      <c r="H96" s="260" t="str">
        <f t="shared" si="12"/>
        <v/>
      </c>
      <c r="I96" s="604"/>
      <c r="J96" s="260" t="str">
        <f t="shared" si="13"/>
        <v/>
      </c>
      <c r="K96" s="353" t="str">
        <f t="shared" si="18"/>
        <v/>
      </c>
      <c r="L96" s="313"/>
      <c r="M96" s="262" t="str">
        <f t="shared" si="15"/>
        <v/>
      </c>
      <c r="N96" s="114" t="str">
        <f t="shared" si="16"/>
        <v/>
      </c>
      <c r="O96" s="296" t="str">
        <f t="shared" si="19"/>
        <v/>
      </c>
    </row>
    <row r="97" spans="1:104" ht="24" customHeight="1" thickBot="1" x14ac:dyDescent="0.45">
      <c r="A97" s="552" t="e">
        <f>VLOOKUP(D97,非表示_活動量と単位!$D$8:$E$75,2,FALSE)</f>
        <v>#N/A</v>
      </c>
      <c r="B97" s="573"/>
      <c r="C97" s="691"/>
      <c r="D97" s="693"/>
      <c r="E97" s="356"/>
      <c r="F97" s="260" t="str">
        <f t="shared" si="11"/>
        <v/>
      </c>
      <c r="G97" s="362"/>
      <c r="H97" s="260" t="str">
        <f t="shared" si="12"/>
        <v/>
      </c>
      <c r="I97" s="604"/>
      <c r="J97" s="260" t="str">
        <f t="shared" si="13"/>
        <v/>
      </c>
      <c r="K97" s="353" t="str">
        <f t="shared" si="18"/>
        <v/>
      </c>
      <c r="L97" s="313"/>
      <c r="M97" s="262" t="str">
        <f t="shared" si="15"/>
        <v/>
      </c>
      <c r="N97" s="114" t="str">
        <f t="shared" si="16"/>
        <v/>
      </c>
      <c r="O97" s="296" t="str">
        <f t="shared" si="19"/>
        <v/>
      </c>
      <c r="CZ97" s="38" t="s">
        <v>680</v>
      </c>
    </row>
    <row r="98" spans="1:104" ht="24" customHeight="1" x14ac:dyDescent="0.4">
      <c r="A98" s="552" t="e">
        <f>VLOOKUP(D98,非表示_活動量と単位!$D$8:$E$75,2,FALSE)</f>
        <v>#N/A</v>
      </c>
      <c r="B98" s="573"/>
      <c r="C98" s="691"/>
      <c r="D98" s="693"/>
      <c r="E98" s="356"/>
      <c r="F98" s="260" t="str">
        <f t="shared" si="11"/>
        <v/>
      </c>
      <c r="G98" s="362"/>
      <c r="H98" s="260" t="str">
        <f t="shared" si="12"/>
        <v/>
      </c>
      <c r="I98" s="604"/>
      <c r="J98" s="260" t="str">
        <f t="shared" si="13"/>
        <v/>
      </c>
      <c r="K98" s="353" t="str">
        <f t="shared" si="18"/>
        <v/>
      </c>
      <c r="L98" s="313"/>
      <c r="M98" s="262" t="str">
        <f t="shared" si="15"/>
        <v/>
      </c>
      <c r="N98" s="114" t="str">
        <f t="shared" si="16"/>
        <v/>
      </c>
      <c r="O98" s="296" t="str">
        <f t="shared" si="19"/>
        <v/>
      </c>
      <c r="CZ98" s="118" t="s">
        <v>676</v>
      </c>
    </row>
    <row r="99" spans="1:104" ht="24" customHeight="1" x14ac:dyDescent="0.4">
      <c r="A99" s="552" t="e">
        <f>VLOOKUP(D99,非表示_活動量と単位!$D$8:$E$75,2,FALSE)</f>
        <v>#N/A</v>
      </c>
      <c r="B99" s="573"/>
      <c r="C99" s="691"/>
      <c r="D99" s="693"/>
      <c r="E99" s="356"/>
      <c r="F99" s="260" t="str">
        <f t="shared" si="11"/>
        <v/>
      </c>
      <c r="G99" s="362"/>
      <c r="H99" s="260" t="str">
        <f t="shared" si="12"/>
        <v/>
      </c>
      <c r="I99" s="604"/>
      <c r="J99" s="260" t="str">
        <f t="shared" si="13"/>
        <v/>
      </c>
      <c r="K99" s="353" t="str">
        <f t="shared" si="18"/>
        <v/>
      </c>
      <c r="L99" s="313"/>
      <c r="M99" s="262" t="str">
        <f t="shared" si="15"/>
        <v/>
      </c>
      <c r="N99" s="114" t="str">
        <f t="shared" si="16"/>
        <v/>
      </c>
      <c r="O99" s="296" t="str">
        <f t="shared" si="19"/>
        <v/>
      </c>
      <c r="CZ99" s="119" t="s">
        <v>678</v>
      </c>
    </row>
    <row r="100" spans="1:104" ht="24" customHeight="1" x14ac:dyDescent="0.4">
      <c r="A100" s="552" t="e">
        <f>VLOOKUP(D100,非表示_活動量と単位!$D$8:$E$75,2,FALSE)</f>
        <v>#N/A</v>
      </c>
      <c r="B100" s="573"/>
      <c r="C100" s="691"/>
      <c r="D100" s="693"/>
      <c r="E100" s="356"/>
      <c r="F100" s="260" t="str">
        <f t="shared" si="11"/>
        <v/>
      </c>
      <c r="G100" s="362"/>
      <c r="H100" s="260" t="str">
        <f t="shared" si="12"/>
        <v/>
      </c>
      <c r="I100" s="604"/>
      <c r="J100" s="260" t="str">
        <f t="shared" si="13"/>
        <v/>
      </c>
      <c r="K100" s="353" t="str">
        <f t="shared" si="18"/>
        <v/>
      </c>
      <c r="L100" s="313"/>
      <c r="M100" s="262" t="str">
        <f t="shared" si="15"/>
        <v/>
      </c>
      <c r="N100" s="114" t="str">
        <f t="shared" si="16"/>
        <v/>
      </c>
      <c r="O100" s="296" t="str">
        <f t="shared" si="19"/>
        <v/>
      </c>
      <c r="CY100" s="77"/>
      <c r="CZ100" s="119" t="s">
        <v>682</v>
      </c>
    </row>
    <row r="101" spans="1:104" ht="24" customHeight="1" thickBot="1" x14ac:dyDescent="0.45">
      <c r="A101" s="552" t="e">
        <f>VLOOKUP(D101,非表示_活動量と単位!$D$8:$E$75,2,FALSE)</f>
        <v>#N/A</v>
      </c>
      <c r="B101" s="573"/>
      <c r="C101" s="691"/>
      <c r="D101" s="694"/>
      <c r="E101" s="357"/>
      <c r="F101" s="268" t="str">
        <f t="shared" si="11"/>
        <v/>
      </c>
      <c r="G101" s="363"/>
      <c r="H101" s="268" t="str">
        <f t="shared" si="12"/>
        <v/>
      </c>
      <c r="I101" s="605"/>
      <c r="J101" s="268" t="str">
        <f t="shared" si="13"/>
        <v/>
      </c>
      <c r="K101" s="354" t="str">
        <f t="shared" si="18"/>
        <v/>
      </c>
      <c r="L101" s="314"/>
      <c r="M101" s="269" t="str">
        <f t="shared" si="15"/>
        <v/>
      </c>
      <c r="N101" s="280" t="str">
        <f t="shared" si="16"/>
        <v/>
      </c>
      <c r="O101" s="297" t="str">
        <f t="shared" si="19"/>
        <v/>
      </c>
      <c r="CY101" s="77"/>
      <c r="CZ101" s="119" t="s">
        <v>679</v>
      </c>
    </row>
    <row r="102" spans="1:104" ht="12" customHeight="1" thickBot="1" x14ac:dyDescent="0.45">
      <c r="CY102" s="77"/>
      <c r="CZ102" s="120" t="s">
        <v>677</v>
      </c>
    </row>
    <row r="103" spans="1:104" ht="12" customHeight="1" x14ac:dyDescent="0.4"/>
    <row r="104" spans="1:104" ht="12" customHeight="1" x14ac:dyDescent="0.4"/>
    <row r="105" spans="1:104" ht="12" customHeight="1" x14ac:dyDescent="0.4"/>
    <row r="106" spans="1:104" ht="12" customHeight="1" x14ac:dyDescent="0.4"/>
    <row r="107" spans="1:104" ht="12" customHeight="1" x14ac:dyDescent="0.4"/>
    <row r="108" spans="1:104" ht="12" customHeight="1" x14ac:dyDescent="0.4"/>
    <row r="109" spans="1:104" ht="12" customHeight="1" x14ac:dyDescent="0.4"/>
    <row r="110" spans="1:104" ht="12" customHeight="1" x14ac:dyDescent="0.4"/>
    <row r="111" spans="1:104" ht="12" customHeight="1" x14ac:dyDescent="0.4"/>
    <row r="112" spans="1:10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98:102" ht="12" customHeight="1" x14ac:dyDescent="0.4"/>
    <row r="146" spans="98:102" ht="12" customHeight="1" x14ac:dyDescent="0.4"/>
    <row r="147" spans="98:102" ht="12" customHeight="1" x14ac:dyDescent="0.4"/>
    <row r="148" spans="98:102" ht="12" customHeight="1" x14ac:dyDescent="0.4"/>
    <row r="149" spans="98:102" ht="12" customHeight="1" x14ac:dyDescent="0.4">
      <c r="CT149" s="5"/>
      <c r="CU149" s="5"/>
      <c r="CV149" s="5"/>
      <c r="CW149" s="5"/>
      <c r="CX149" s="5"/>
    </row>
    <row r="150" spans="98:102" ht="12" customHeight="1" x14ac:dyDescent="0.4">
      <c r="CT150" s="5"/>
      <c r="CU150" s="5"/>
      <c r="CV150" s="5"/>
      <c r="CW150" s="5"/>
      <c r="CX150" s="5"/>
    </row>
    <row r="151" spans="98:102" ht="12" customHeight="1" x14ac:dyDescent="0.4">
      <c r="CT151" s="5"/>
      <c r="CU151" s="5"/>
      <c r="CV151" s="5"/>
      <c r="CW151" s="5"/>
      <c r="CX151" s="5"/>
    </row>
    <row r="152" spans="98:102" ht="12" customHeight="1" x14ac:dyDescent="0.4">
      <c r="CT152" s="5"/>
      <c r="CU152" s="5"/>
      <c r="CV152" s="5"/>
      <c r="CW152" s="5"/>
      <c r="CX152" s="5"/>
    </row>
    <row r="153" spans="98:102" ht="12" customHeight="1" x14ac:dyDescent="0.4">
      <c r="CT153" s="5"/>
      <c r="CU153" s="5"/>
      <c r="CV153" s="5"/>
      <c r="CW153" s="5"/>
      <c r="CX153" s="5"/>
    </row>
    <row r="154" spans="98:102" ht="12" customHeight="1" x14ac:dyDescent="0.4">
      <c r="CT154" s="5"/>
      <c r="CU154" s="5"/>
      <c r="CV154" s="5"/>
      <c r="CW154" s="5"/>
      <c r="CX154" s="5"/>
    </row>
    <row r="155" spans="98:102" ht="12" customHeight="1" x14ac:dyDescent="0.4">
      <c r="CT155" s="5"/>
      <c r="CU155" s="5"/>
      <c r="CV155" s="5"/>
      <c r="CW155" s="5"/>
      <c r="CX155" s="5"/>
    </row>
    <row r="156" spans="98:102" ht="12" customHeight="1" x14ac:dyDescent="0.4"/>
    <row r="157" spans="98:102" ht="12" customHeight="1" x14ac:dyDescent="0.4"/>
    <row r="158" spans="98:102" ht="12" customHeight="1" x14ac:dyDescent="0.4"/>
    <row r="159" spans="98:102" ht="12" customHeight="1" x14ac:dyDescent="0.4"/>
    <row r="160" spans="98:102"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7cUi7bMN4BMm8JLUcOY7NUIawteJKCOq6USgV0oNOnWVtPpFgwp5Z+KSkZ6F8usG1F/mpz5+E+rSW1f9LQeU7w==" saltValue="yuHJ1kn722BzevYUtWujRQ==" spinCount="100000" sheet="1" scenarios="1" formatRows="0"/>
  <mergeCells count="26">
    <mergeCell ref="I44:J45"/>
    <mergeCell ref="K44:K46"/>
    <mergeCell ref="L44:L46"/>
    <mergeCell ref="M44:M45"/>
    <mergeCell ref="N44:O44"/>
    <mergeCell ref="N45:N46"/>
    <mergeCell ref="O45:O46"/>
    <mergeCell ref="B44:B46"/>
    <mergeCell ref="C44:C46"/>
    <mergeCell ref="D44:D46"/>
    <mergeCell ref="E44:F45"/>
    <mergeCell ref="G44:H45"/>
    <mergeCell ref="B4:B6"/>
    <mergeCell ref="C4:C6"/>
    <mergeCell ref="D4:D6"/>
    <mergeCell ref="E4:F5"/>
    <mergeCell ref="G4:H5"/>
    <mergeCell ref="N4:O4"/>
    <mergeCell ref="N5:N6"/>
    <mergeCell ref="O5:O6"/>
    <mergeCell ref="I32:J32"/>
    <mergeCell ref="I33:J33"/>
    <mergeCell ref="K4:K6"/>
    <mergeCell ref="L4:L6"/>
    <mergeCell ref="M4:M5"/>
    <mergeCell ref="I4:J5"/>
  </mergeCells>
  <phoneticPr fontId="2"/>
  <conditionalFormatting sqref="G7:H7 G9:H9 H8 G12:H21">
    <cfRule type="expression" dxfId="100" priority="120">
      <formula>$A7=1</formula>
    </cfRule>
  </conditionalFormatting>
  <conditionalFormatting sqref="D7:O9 E2 B7:B9 H8 B30:D31 B12:D22 G7:H7 E10:O31 B47:O101 F7:F9 G9:H9 J7:O8 J9:K9 M9:O9">
    <cfRule type="expression" dxfId="99" priority="119">
      <formula>$BD$3=TRUE</formula>
    </cfRule>
  </conditionalFormatting>
  <conditionalFormatting sqref="B47:D101 F47:O101 E14:E21 F7:F21">
    <cfRule type="expression" dxfId="98" priority="112">
      <formula>$AO$3=TRUE</formula>
    </cfRule>
  </conditionalFormatting>
  <conditionalFormatting sqref="G47:H47 G92:H100 G79:H81">
    <cfRule type="expression" dxfId="97" priority="111">
      <formula>$A47=1</formula>
    </cfRule>
  </conditionalFormatting>
  <conditionalFormatting sqref="B92:D100 B47 B79:B81 D79:D81 D47:D50 D69:D70 D59:D60 F47:M101">
    <cfRule type="expression" dxfId="96" priority="110">
      <formula>$BB$3=TRUE</formula>
    </cfRule>
  </conditionalFormatting>
  <conditionalFormatting sqref="C79:C81">
    <cfRule type="expression" dxfId="95" priority="109">
      <formula>$BB$3=TRUE</formula>
    </cfRule>
  </conditionalFormatting>
  <conditionalFormatting sqref="C47">
    <cfRule type="expression" dxfId="94" priority="108">
      <formula>$BB$3=TRUE</formula>
    </cfRule>
  </conditionalFormatting>
  <conditionalFormatting sqref="G101:H101">
    <cfRule type="expression" dxfId="93" priority="107">
      <formula>$A101=1</formula>
    </cfRule>
  </conditionalFormatting>
  <conditionalFormatting sqref="B101:D101">
    <cfRule type="expression" dxfId="92" priority="106">
      <formula>$BB$3=TRUE</formula>
    </cfRule>
  </conditionalFormatting>
  <conditionalFormatting sqref="G87:H91">
    <cfRule type="expression" dxfId="91" priority="105">
      <formula>$A87=1</formula>
    </cfRule>
  </conditionalFormatting>
  <conditionalFormatting sqref="B87:D91">
    <cfRule type="expression" dxfId="90" priority="104">
      <formula>$BB$3=TRUE</formula>
    </cfRule>
  </conditionalFormatting>
  <conditionalFormatting sqref="G82:H86">
    <cfRule type="expression" dxfId="89" priority="103">
      <formula>$A82=1</formula>
    </cfRule>
  </conditionalFormatting>
  <conditionalFormatting sqref="B82:D86">
    <cfRule type="expression" dxfId="88" priority="102">
      <formula>$BB$3=TRUE</formula>
    </cfRule>
  </conditionalFormatting>
  <conditionalFormatting sqref="G48:H50">
    <cfRule type="expression" dxfId="87" priority="101">
      <formula>$A48=1</formula>
    </cfRule>
  </conditionalFormatting>
  <conditionalFormatting sqref="B48:B50">
    <cfRule type="expression" dxfId="86" priority="100">
      <formula>$BB$3=TRUE</formula>
    </cfRule>
  </conditionalFormatting>
  <conditionalFormatting sqref="C48:C50">
    <cfRule type="expression" dxfId="85" priority="99">
      <formula>$BB$3=TRUE</formula>
    </cfRule>
  </conditionalFormatting>
  <conditionalFormatting sqref="G56:H58">
    <cfRule type="expression" dxfId="84" priority="98">
      <formula>$A56=1</formula>
    </cfRule>
  </conditionalFormatting>
  <conditionalFormatting sqref="B56:D58">
    <cfRule type="expression" dxfId="83" priority="97">
      <formula>$BB$3=TRUE</formula>
    </cfRule>
  </conditionalFormatting>
  <conditionalFormatting sqref="G51:H55">
    <cfRule type="expression" dxfId="82" priority="96">
      <formula>$A51=1</formula>
    </cfRule>
  </conditionalFormatting>
  <conditionalFormatting sqref="B51:D55">
    <cfRule type="expression" dxfId="81" priority="95">
      <formula>$BB$3=TRUE</formula>
    </cfRule>
  </conditionalFormatting>
  <conditionalFormatting sqref="G69:H70">
    <cfRule type="expression" dxfId="80" priority="94">
      <formula>$A69=1</formula>
    </cfRule>
  </conditionalFormatting>
  <conditionalFormatting sqref="B69:B70">
    <cfRule type="expression" dxfId="79" priority="93">
      <formula>$BB$3=TRUE</formula>
    </cfRule>
  </conditionalFormatting>
  <conditionalFormatting sqref="C69:C70">
    <cfRule type="expression" dxfId="78" priority="92">
      <formula>$BB$3=TRUE</formula>
    </cfRule>
  </conditionalFormatting>
  <conditionalFormatting sqref="G76:H78">
    <cfRule type="expression" dxfId="77" priority="91">
      <formula>$A76=1</formula>
    </cfRule>
  </conditionalFormatting>
  <conditionalFormatting sqref="B76:D78">
    <cfRule type="expression" dxfId="76" priority="90">
      <formula>$BB$3=TRUE</formula>
    </cfRule>
  </conditionalFormatting>
  <conditionalFormatting sqref="G71:H75">
    <cfRule type="expression" dxfId="75" priority="89">
      <formula>$A71=1</formula>
    </cfRule>
  </conditionalFormatting>
  <conditionalFormatting sqref="B71:D75">
    <cfRule type="expression" dxfId="74" priority="88">
      <formula>$BB$3=TRUE</formula>
    </cfRule>
  </conditionalFormatting>
  <conditionalFormatting sqref="G59:H60">
    <cfRule type="expression" dxfId="73" priority="87">
      <formula>$A59=1</formula>
    </cfRule>
  </conditionalFormatting>
  <conditionalFormatting sqref="B59:B60">
    <cfRule type="expression" dxfId="72" priority="86">
      <formula>$BB$3=TRUE</formula>
    </cfRule>
  </conditionalFormatting>
  <conditionalFormatting sqref="C59:C60">
    <cfRule type="expression" dxfId="71" priority="85">
      <formula>$BB$3=TRUE</formula>
    </cfRule>
  </conditionalFormatting>
  <conditionalFormatting sqref="G66:H68">
    <cfRule type="expression" dxfId="70" priority="84">
      <formula>$A66=1</formula>
    </cfRule>
  </conditionalFormatting>
  <conditionalFormatting sqref="B66:D68">
    <cfRule type="expression" dxfId="69" priority="83">
      <formula>$BB$3=TRUE</formula>
    </cfRule>
  </conditionalFormatting>
  <conditionalFormatting sqref="G61:H65">
    <cfRule type="expression" dxfId="68" priority="82">
      <formula>$A61=1</formula>
    </cfRule>
  </conditionalFormatting>
  <conditionalFormatting sqref="B61:D65">
    <cfRule type="expression" dxfId="67" priority="81">
      <formula>$BB$3=TRUE</formula>
    </cfRule>
  </conditionalFormatting>
  <conditionalFormatting sqref="N50:O50">
    <cfRule type="expression" dxfId="66" priority="80">
      <formula>$BD$3=TRUE</formula>
    </cfRule>
  </conditionalFormatting>
  <conditionalFormatting sqref="N48:O49">
    <cfRule type="expression" dxfId="65" priority="79">
      <formula>$BD$3=TRUE</formula>
    </cfRule>
  </conditionalFormatting>
  <conditionalFormatting sqref="N83:O92">
    <cfRule type="expression" dxfId="64" priority="78">
      <formula>$BD$3=TRUE</formula>
    </cfRule>
  </conditionalFormatting>
  <conditionalFormatting sqref="N51:O57">
    <cfRule type="expression" dxfId="63" priority="77">
      <formula>$BD$3=TRUE</formula>
    </cfRule>
  </conditionalFormatting>
  <conditionalFormatting sqref="N72:O72">
    <cfRule type="expression" dxfId="62" priority="76">
      <formula>$BD$3=TRUE</formula>
    </cfRule>
  </conditionalFormatting>
  <conditionalFormatting sqref="N58:O59">
    <cfRule type="expression" dxfId="61" priority="75">
      <formula>$BD$3=TRUE</formula>
    </cfRule>
  </conditionalFormatting>
  <conditionalFormatting sqref="N73:O79">
    <cfRule type="expression" dxfId="60" priority="74">
      <formula>$BD$3=TRUE</formula>
    </cfRule>
  </conditionalFormatting>
  <conditionalFormatting sqref="N62:O62">
    <cfRule type="expression" dxfId="59" priority="73">
      <formula>$BD$3=TRUE</formula>
    </cfRule>
  </conditionalFormatting>
  <conditionalFormatting sqref="N60:O61">
    <cfRule type="expression" dxfId="58" priority="72">
      <formula>$BD$3=TRUE</formula>
    </cfRule>
  </conditionalFormatting>
  <conditionalFormatting sqref="N63:O69">
    <cfRule type="expression" dxfId="57" priority="71">
      <formula>$BD$3=TRUE</formula>
    </cfRule>
  </conditionalFormatting>
  <conditionalFormatting sqref="N70:O71">
    <cfRule type="expression" dxfId="56" priority="70">
      <formula>$BD$3=TRUE</formula>
    </cfRule>
  </conditionalFormatting>
  <conditionalFormatting sqref="N101:O101">
    <cfRule type="expression" dxfId="55" priority="69">
      <formula>$BD$3=TRUE</formula>
    </cfRule>
  </conditionalFormatting>
  <conditionalFormatting sqref="E47">
    <cfRule type="expression" dxfId="54" priority="68">
      <formula>$AO$3=TRUE</formula>
    </cfRule>
  </conditionalFormatting>
  <conditionalFormatting sqref="E48:E100">
    <cfRule type="expression" dxfId="53" priority="67">
      <formula>$AO$3=TRUE</formula>
    </cfRule>
  </conditionalFormatting>
  <conditionalFormatting sqref="E101">
    <cfRule type="expression" dxfId="52" priority="66">
      <formula>$AO$3=TRUE</formula>
    </cfRule>
  </conditionalFormatting>
  <conditionalFormatting sqref="B29:D29">
    <cfRule type="expression" dxfId="51" priority="65">
      <formula>$BD$3=TRUE</formula>
    </cfRule>
  </conditionalFormatting>
  <conditionalFormatting sqref="B28:D28">
    <cfRule type="expression" dxfId="50" priority="64">
      <formula>$BD$3=TRUE</formula>
    </cfRule>
  </conditionalFormatting>
  <conditionalFormatting sqref="B27:D27">
    <cfRule type="expression" dxfId="49" priority="63">
      <formula>$BD$3=TRUE</formula>
    </cfRule>
  </conditionalFormatting>
  <conditionalFormatting sqref="B26:D26">
    <cfRule type="expression" dxfId="48" priority="62">
      <formula>$BD$3=TRUE</formula>
    </cfRule>
  </conditionalFormatting>
  <conditionalFormatting sqref="B25:D25">
    <cfRule type="expression" dxfId="47" priority="61">
      <formula>$BD$3=TRUE</formula>
    </cfRule>
  </conditionalFormatting>
  <conditionalFormatting sqref="B24:D24">
    <cfRule type="expression" dxfId="46" priority="60">
      <formula>$BD$3=TRUE</formula>
    </cfRule>
  </conditionalFormatting>
  <conditionalFormatting sqref="B23:D23">
    <cfRule type="expression" dxfId="45" priority="59">
      <formula>$BD$3=TRUE</formula>
    </cfRule>
  </conditionalFormatting>
  <conditionalFormatting sqref="F22:F31">
    <cfRule type="expression" dxfId="44" priority="58">
      <formula>$AO$3=TRUE</formula>
    </cfRule>
  </conditionalFormatting>
  <conditionalFormatting sqref="E22">
    <cfRule type="expression" dxfId="43" priority="57">
      <formula>$AO$3=TRUE</formula>
    </cfRule>
  </conditionalFormatting>
  <conditionalFormatting sqref="E23:E31">
    <cfRule type="expression" dxfId="42" priority="56">
      <formula>$AO$3=TRUE</formula>
    </cfRule>
  </conditionalFormatting>
  <conditionalFormatting sqref="G10:H11">
    <cfRule type="expression" dxfId="41" priority="55">
      <formula>$A10=1</formula>
    </cfRule>
  </conditionalFormatting>
  <conditionalFormatting sqref="B10:D11">
    <cfRule type="expression" dxfId="40" priority="54">
      <formula>$BD$3=TRUE</formula>
    </cfRule>
  </conditionalFormatting>
  <conditionalFormatting sqref="E10:E11">
    <cfRule type="expression" dxfId="39" priority="53">
      <formula>$AO$3=TRUE</formula>
    </cfRule>
  </conditionalFormatting>
  <conditionalFormatting sqref="E12:E13">
    <cfRule type="expression" dxfId="38" priority="51">
      <formula>$AO$3=TRUE</formula>
    </cfRule>
  </conditionalFormatting>
  <conditionalFormatting sqref="F7:F11 F14:F21">
    <cfRule type="expression" dxfId="37" priority="50">
      <formula>$Z$3=TRUE</formula>
    </cfRule>
  </conditionalFormatting>
  <conditionalFormatting sqref="F12:F13">
    <cfRule type="expression" dxfId="36" priority="49">
      <formula>$Z$3=TRUE</formula>
    </cfRule>
  </conditionalFormatting>
  <conditionalFormatting sqref="K32:K33">
    <cfRule type="expression" dxfId="35" priority="48">
      <formula>$BD$3=TRUE</formula>
    </cfRule>
  </conditionalFormatting>
  <conditionalFormatting sqref="K32:K33">
    <cfRule type="expression" dxfId="34" priority="47">
      <formula>$BS$3=TRUE</formula>
    </cfRule>
  </conditionalFormatting>
  <conditionalFormatting sqref="K32">
    <cfRule type="expression" dxfId="33" priority="46">
      <formula>$BQ$3=TRUE</formula>
    </cfRule>
  </conditionalFormatting>
  <conditionalFormatting sqref="K33">
    <cfRule type="expression" dxfId="32" priority="45">
      <formula>$BQ$3=TRUE</formula>
    </cfRule>
  </conditionalFormatting>
  <conditionalFormatting sqref="K33">
    <cfRule type="expression" dxfId="31" priority="44">
      <formula>$BQ$3=TRUE</formula>
    </cfRule>
  </conditionalFormatting>
  <conditionalFormatting sqref="O32:O33">
    <cfRule type="expression" dxfId="30" priority="43">
      <formula>$BD$3=TRUE</formula>
    </cfRule>
  </conditionalFormatting>
  <conditionalFormatting sqref="O32:O33">
    <cfRule type="expression" dxfId="29" priority="42">
      <formula>$BS$3=TRUE</formula>
    </cfRule>
  </conditionalFormatting>
  <conditionalFormatting sqref="O33">
    <cfRule type="expression" dxfId="28" priority="41">
      <formula>$BS$3=TRUE</formula>
    </cfRule>
  </conditionalFormatting>
  <conditionalFormatting sqref="O32">
    <cfRule type="expression" dxfId="27" priority="40">
      <formula>$BQ$3=TRUE</formula>
    </cfRule>
  </conditionalFormatting>
  <conditionalFormatting sqref="C8:E9 C7:D7">
    <cfRule type="expression" dxfId="26" priority="30">
      <formula>$BD$3=TRUE</formula>
    </cfRule>
  </conditionalFormatting>
  <conditionalFormatting sqref="D8">
    <cfRule type="expression" dxfId="25" priority="29">
      <formula>$BD$3=TRUE</formula>
    </cfRule>
  </conditionalFormatting>
  <conditionalFormatting sqref="C8">
    <cfRule type="expression" dxfId="24" priority="28">
      <formula>$BD$3=TRUE</formula>
    </cfRule>
  </conditionalFormatting>
  <conditionalFormatting sqref="D9">
    <cfRule type="expression" dxfId="23" priority="27">
      <formula>$BD$3=TRUE</formula>
    </cfRule>
  </conditionalFormatting>
  <conditionalFormatting sqref="C9">
    <cfRule type="expression" dxfId="22" priority="26">
      <formula>$BD$3=TRUE</formula>
    </cfRule>
  </conditionalFormatting>
  <conditionalFormatting sqref="E7">
    <cfRule type="expression" dxfId="21" priority="25">
      <formula>$BD$3=TRUE</formula>
    </cfRule>
  </conditionalFormatting>
  <conditionalFormatting sqref="I9">
    <cfRule type="expression" dxfId="20" priority="24">
      <formula>$BD$3=TRUE</formula>
    </cfRule>
  </conditionalFormatting>
  <conditionalFormatting sqref="I9">
    <cfRule type="expression" dxfId="19" priority="19">
      <formula>$BQ$3=TRUE</formula>
    </cfRule>
  </conditionalFormatting>
  <conditionalFormatting sqref="I9">
    <cfRule type="expression" dxfId="18" priority="18">
      <formula>$BQ$3=TRUE</formula>
    </cfRule>
  </conditionalFormatting>
  <conditionalFormatting sqref="I7">
    <cfRule type="expression" dxfId="17" priority="17">
      <formula>$BS$3=TRUE</formula>
    </cfRule>
  </conditionalFormatting>
  <conditionalFormatting sqref="L9">
    <cfRule type="expression" dxfId="16" priority="16">
      <formula>$BD$3=TRUE</formula>
    </cfRule>
  </conditionalFormatting>
  <conditionalFormatting sqref="G8">
    <cfRule type="expression" dxfId="15" priority="15">
      <formula>$A8=1</formula>
    </cfRule>
  </conditionalFormatting>
  <conditionalFormatting sqref="G8">
    <cfRule type="expression" dxfId="14" priority="14">
      <formula>$BN$3=TRUE</formula>
    </cfRule>
  </conditionalFormatting>
  <conditionalFormatting sqref="G8">
    <cfRule type="expression" dxfId="13" priority="13">
      <formula>$A8=1</formula>
    </cfRule>
  </conditionalFormatting>
  <conditionalFormatting sqref="G8">
    <cfRule type="expression" dxfId="12" priority="12">
      <formula>$BN$3=TRUE</formula>
    </cfRule>
  </conditionalFormatting>
  <conditionalFormatting sqref="G8">
    <cfRule type="expression" dxfId="11" priority="11">
      <formula>$A8=1</formula>
    </cfRule>
  </conditionalFormatting>
  <conditionalFormatting sqref="G8">
    <cfRule type="expression" dxfId="10" priority="10">
      <formula>$BN$3=TRUE</formula>
    </cfRule>
  </conditionalFormatting>
  <conditionalFormatting sqref="G8">
    <cfRule type="expression" dxfId="9" priority="9">
      <formula>$A8=1</formula>
    </cfRule>
  </conditionalFormatting>
  <conditionalFormatting sqref="G8">
    <cfRule type="expression" dxfId="8" priority="8">
      <formula>$BN$3=TRUE</formula>
    </cfRule>
  </conditionalFormatting>
  <conditionalFormatting sqref="G8">
    <cfRule type="expression" dxfId="7" priority="7">
      <formula>$A8=1</formula>
    </cfRule>
  </conditionalFormatting>
  <conditionalFormatting sqref="G8">
    <cfRule type="expression" dxfId="6" priority="6">
      <formula>$A8=1</formula>
    </cfRule>
  </conditionalFormatting>
  <conditionalFormatting sqref="G8">
    <cfRule type="expression" dxfId="5" priority="5">
      <formula>$BN$3=TRUE</formula>
    </cfRule>
  </conditionalFormatting>
  <conditionalFormatting sqref="I8">
    <cfRule type="expression" dxfId="4" priority="2">
      <formula>$BN$3=TRUE</formula>
    </cfRule>
  </conditionalFormatting>
  <conditionalFormatting sqref="I8">
    <cfRule type="expression" dxfId="3" priority="1">
      <formula>$BP$3=TRUE</formula>
    </cfRule>
  </conditionalFormatting>
  <dataValidations count="1">
    <dataValidation type="list" allowBlank="1" showInputMessage="1" showErrorMessage="1" sqref="D47:D101 D7:D31" xr:uid="{00000000-0002-0000-0C00-000000000000}">
      <formula1>活動の種別※その他除く</formula1>
    </dataValidation>
  </dataValidations>
  <pageMargins left="0.59055118110236227" right="0.59055118110236227" top="0.39370078740157483" bottom="0.39370078740157483" header="0.31496062992125984" footer="0.31496062992125984"/>
  <pageSetup paperSize="9" scale="62" fitToHeight="0" orientation="landscape" r:id="rId1"/>
  <rowBreaks count="1" manualBreakCount="1">
    <brk id="102" max="15" man="1"/>
  </rowBreaks>
  <colBreaks count="2" manualBreakCount="2">
    <brk id="12" max="41" man="1"/>
    <brk id="14"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5</xdr:col>
                    <xdr:colOff>295275</xdr:colOff>
                    <xdr:row>0</xdr:row>
                    <xdr:rowOff>104775</xdr:rowOff>
                  </from>
                  <to>
                    <xdr:col>8</xdr:col>
                    <xdr:colOff>38100</xdr:colOff>
                    <xdr:row>1</xdr:row>
                    <xdr:rowOff>228600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B1:AO96"/>
  <sheetViews>
    <sheetView showGridLines="0" view="pageBreakPreview" zoomScale="80" zoomScaleNormal="100" zoomScaleSheetLayoutView="80" workbookViewId="0"/>
  </sheetViews>
  <sheetFormatPr defaultColWidth="8.75" defaultRowHeight="13.5" x14ac:dyDescent="0.4"/>
  <cols>
    <col min="1" max="7" width="2.25" style="41" customWidth="1"/>
    <col min="8" max="8" width="11.5" style="41" customWidth="1"/>
    <col min="9" max="9" width="2.25" style="41" customWidth="1"/>
    <col min="10" max="10" width="2.875" style="41" customWidth="1"/>
    <col min="11" max="11" width="11.5" style="41" customWidth="1"/>
    <col min="12" max="13" width="2.25" style="41" customWidth="1"/>
    <col min="14" max="14" width="10.75" style="41" customWidth="1"/>
    <col min="15" max="15" width="5" style="41" customWidth="1"/>
    <col min="16" max="16" width="11.75" style="41" customWidth="1"/>
    <col min="17" max="17" width="46.25" style="41" customWidth="1"/>
    <col min="18" max="34" width="2.25" style="41" customWidth="1"/>
    <col min="35" max="39" width="8.75" style="41"/>
    <col min="40" max="40" width="8.75" style="41" customWidth="1"/>
    <col min="41" max="41" width="8.75" style="41" hidden="1" customWidth="1"/>
    <col min="42" max="42" width="8.75" style="41" customWidth="1"/>
    <col min="43" max="16384" width="8.75" style="41"/>
  </cols>
  <sheetData>
    <row r="1" spans="2:41" ht="12" customHeight="1" x14ac:dyDescent="0.4"/>
    <row r="2" spans="2:41" ht="15" thickBot="1" x14ac:dyDescent="0.45">
      <c r="B2" s="48" t="str">
        <f ca="1">MID(CELL("filename",C2),FIND("]",CELL("filename",C2))+1,3)&amp;"．"</f>
        <v>7-4．</v>
      </c>
      <c r="C2" s="49"/>
      <c r="D2" s="49" t="s">
        <v>857</v>
      </c>
      <c r="E2" s="49"/>
      <c r="F2" s="28"/>
      <c r="G2" s="28"/>
      <c r="H2" s="28"/>
      <c r="I2" s="28"/>
      <c r="J2" s="5"/>
      <c r="K2" s="5"/>
      <c r="L2" s="5"/>
      <c r="M2" s="5"/>
      <c r="N2" s="5"/>
      <c r="O2" s="5"/>
      <c r="P2" s="5"/>
      <c r="Q2" s="5"/>
      <c r="R2" s="5"/>
      <c r="S2" s="5"/>
      <c r="T2" s="5"/>
      <c r="U2" s="5"/>
      <c r="AO2" s="29" t="s">
        <v>765</v>
      </c>
    </row>
    <row r="3" spans="2:41" ht="12" customHeight="1" thickBot="1" x14ac:dyDescent="0.45">
      <c r="AO3" s="613" t="b">
        <v>0</v>
      </c>
    </row>
    <row r="4" spans="2:41" ht="12" customHeight="1" thickBot="1" x14ac:dyDescent="0.45"/>
    <row r="5" spans="2:41" ht="12" customHeight="1" x14ac:dyDescent="0.4">
      <c r="B5" s="996" t="s">
        <v>763</v>
      </c>
      <c r="C5" s="997"/>
      <c r="D5" s="997"/>
      <c r="E5" s="997"/>
      <c r="F5" s="997"/>
      <c r="G5" s="998"/>
      <c r="H5" s="1010" t="s">
        <v>846</v>
      </c>
      <c r="I5" s="997"/>
      <c r="J5" s="998"/>
      <c r="K5" s="1020" t="s">
        <v>847</v>
      </c>
      <c r="L5" s="854"/>
      <c r="M5" s="855"/>
      <c r="N5" s="1026" t="s">
        <v>848</v>
      </c>
      <c r="O5" s="1027"/>
      <c r="P5" s="990" t="s">
        <v>849</v>
      </c>
      <c r="Q5" s="1043" t="s">
        <v>562</v>
      </c>
    </row>
    <row r="6" spans="2:41" ht="16.899999999999999" customHeight="1" thickBot="1" x14ac:dyDescent="0.45">
      <c r="B6" s="987"/>
      <c r="C6" s="988"/>
      <c r="D6" s="988"/>
      <c r="E6" s="988"/>
      <c r="F6" s="988"/>
      <c r="G6" s="989"/>
      <c r="H6" s="1011"/>
      <c r="I6" s="988"/>
      <c r="J6" s="989"/>
      <c r="K6" s="1021"/>
      <c r="L6" s="1022"/>
      <c r="M6" s="1029"/>
      <c r="N6" s="1028"/>
      <c r="O6" s="1029"/>
      <c r="P6" s="991"/>
      <c r="Q6" s="1044"/>
    </row>
    <row r="7" spans="2:41" ht="24" customHeight="1" x14ac:dyDescent="0.4">
      <c r="B7" s="999" t="str">
        <f>'4. 排出源リスト'!F5&amp;"年度"</f>
        <v>平成29年度</v>
      </c>
      <c r="C7" s="1000"/>
      <c r="D7" s="1000"/>
      <c r="E7" s="1000"/>
      <c r="F7" s="1000"/>
      <c r="G7" s="1001"/>
      <c r="H7" s="155">
        <f>'7-1. CO2排出量①'!K32</f>
        <v>2567.5080000000003</v>
      </c>
      <c r="I7" s="1008" t="s">
        <v>850</v>
      </c>
      <c r="J7" s="1009"/>
      <c r="K7" s="156">
        <f>'7-1. CO2排出量①'!K33</f>
        <v>2567.5080000000003</v>
      </c>
      <c r="L7" s="1008" t="s">
        <v>850</v>
      </c>
      <c r="M7" s="1009"/>
      <c r="N7" s="157">
        <f>'7-1. CO2排出量①'!O32</f>
        <v>36962</v>
      </c>
      <c r="O7" s="158" t="s">
        <v>686</v>
      </c>
      <c r="P7" s="707">
        <f>IFERROR('7-1. CO2排出量①'!O33,"---")</f>
        <v>6.9463448947567785E-2</v>
      </c>
      <c r="Q7" s="430"/>
    </row>
    <row r="8" spans="2:41" ht="24" customHeight="1" x14ac:dyDescent="0.4">
      <c r="B8" s="981" t="str">
        <f>'4. 排出源リスト'!G5&amp;"年度"</f>
        <v>平成30年度</v>
      </c>
      <c r="C8" s="982"/>
      <c r="D8" s="982"/>
      <c r="E8" s="982"/>
      <c r="F8" s="982"/>
      <c r="G8" s="983"/>
      <c r="H8" s="159">
        <f>'7-2. CO2排出量②'!K32</f>
        <v>2842.92</v>
      </c>
      <c r="I8" s="1014" t="s">
        <v>850</v>
      </c>
      <c r="J8" s="1015"/>
      <c r="K8" s="160">
        <f>'7-2. CO2排出量②'!K33</f>
        <v>2842.92</v>
      </c>
      <c r="L8" s="1014" t="s">
        <v>850</v>
      </c>
      <c r="M8" s="1015"/>
      <c r="N8" s="161">
        <f>'7-2. CO2排出量②'!O32</f>
        <v>40852</v>
      </c>
      <c r="O8" s="162" t="s">
        <v>686</v>
      </c>
      <c r="P8" s="708">
        <f>IFERROR('7-2. CO2排出量②'!O33,"---")</f>
        <v>6.9590717712719088E-2</v>
      </c>
      <c r="Q8" s="431"/>
    </row>
    <row r="9" spans="2:41" ht="24" customHeight="1" thickBot="1" x14ac:dyDescent="0.45">
      <c r="B9" s="1002" t="str">
        <f>'4. 排出源リスト'!H5&amp;"年度"</f>
        <v>令和元年度</v>
      </c>
      <c r="C9" s="1003"/>
      <c r="D9" s="1003"/>
      <c r="E9" s="1003"/>
      <c r="F9" s="1003"/>
      <c r="G9" s="1004"/>
      <c r="H9" s="163">
        <f>'7-3. CO2排出量③'!K32</f>
        <v>2292.0960000000005</v>
      </c>
      <c r="I9" s="1016" t="s">
        <v>850</v>
      </c>
      <c r="J9" s="1017"/>
      <c r="K9" s="164">
        <f>'7-3. CO2排出量③'!K33</f>
        <v>2292.0960000000005</v>
      </c>
      <c r="L9" s="1016" t="s">
        <v>850</v>
      </c>
      <c r="M9" s="1017"/>
      <c r="N9" s="165">
        <f>'7-3. CO2排出量③'!O32</f>
        <v>33072</v>
      </c>
      <c r="O9" s="166" t="s">
        <v>686</v>
      </c>
      <c r="P9" s="707">
        <f>IFERROR('7-3. CO2排出量③'!O33,"---")</f>
        <v>6.9306240928882448E-2</v>
      </c>
      <c r="Q9" s="432"/>
    </row>
    <row r="10" spans="2:41" ht="24" customHeight="1" x14ac:dyDescent="0.4">
      <c r="B10" s="730" t="s">
        <v>8</v>
      </c>
      <c r="C10" s="731"/>
      <c r="D10" s="731"/>
      <c r="E10" s="731"/>
      <c r="F10" s="731"/>
      <c r="G10" s="732"/>
      <c r="H10" s="167">
        <f>SUM(H7:H9)</f>
        <v>7702.5240000000003</v>
      </c>
      <c r="I10" s="992" t="s">
        <v>850</v>
      </c>
      <c r="J10" s="1018"/>
      <c r="K10" s="168">
        <f>SUM(K7:K9)</f>
        <v>7702.5240000000003</v>
      </c>
      <c r="L10" s="992" t="s">
        <v>850</v>
      </c>
      <c r="M10" s="1018"/>
      <c r="N10" s="169">
        <f>SUM(N7:N9)</f>
        <v>110886</v>
      </c>
      <c r="O10" s="170" t="s">
        <v>686</v>
      </c>
      <c r="P10" s="709" t="s">
        <v>689</v>
      </c>
      <c r="Q10" s="433"/>
    </row>
    <row r="11" spans="2:41" ht="23.45" customHeight="1" thickBot="1" x14ac:dyDescent="0.45">
      <c r="B11" s="1005" t="s">
        <v>851</v>
      </c>
      <c r="C11" s="1006"/>
      <c r="D11" s="1006"/>
      <c r="E11" s="1006"/>
      <c r="F11" s="1006"/>
      <c r="G11" s="1007"/>
      <c r="H11" s="142">
        <f>H10/3</f>
        <v>2567.5080000000003</v>
      </c>
      <c r="I11" s="994" t="s">
        <v>850</v>
      </c>
      <c r="J11" s="1019"/>
      <c r="K11" s="143">
        <f>K10/3</f>
        <v>2567.5080000000003</v>
      </c>
      <c r="L11" s="994" t="s">
        <v>850</v>
      </c>
      <c r="M11" s="1019"/>
      <c r="N11" s="711">
        <f>N10/3</f>
        <v>36962</v>
      </c>
      <c r="O11" s="171" t="s">
        <v>686</v>
      </c>
      <c r="P11" s="710">
        <f>IFERROR(K11/N11,"---")</f>
        <v>6.9463448947567785E-2</v>
      </c>
      <c r="Q11" s="434"/>
    </row>
    <row r="12" spans="2:41" ht="12" customHeight="1" x14ac:dyDescent="0.4">
      <c r="B12" s="153" t="s">
        <v>4</v>
      </c>
      <c r="C12" s="153" t="s">
        <v>852</v>
      </c>
      <c r="E12" s="147"/>
      <c r="F12" s="147"/>
    </row>
    <row r="13" spans="2:41" ht="12" customHeight="1" x14ac:dyDescent="0.4">
      <c r="B13" s="153" t="s">
        <v>4</v>
      </c>
      <c r="C13" s="153" t="s">
        <v>853</v>
      </c>
    </row>
    <row r="14" spans="2:41" ht="12" customHeight="1" x14ac:dyDescent="0.4">
      <c r="J14" s="5"/>
      <c r="K14" s="5"/>
      <c r="L14" s="5"/>
      <c r="M14" s="5"/>
      <c r="N14" s="5"/>
      <c r="O14" s="5"/>
      <c r="P14" s="5"/>
      <c r="Q14" s="5"/>
      <c r="R14" s="5"/>
      <c r="S14" s="5"/>
      <c r="T14" s="5"/>
      <c r="U14" s="5"/>
    </row>
    <row r="15" spans="2:41" ht="12" customHeight="1" thickBot="1" x14ac:dyDescent="0.45">
      <c r="J15" s="5"/>
      <c r="K15" s="5"/>
      <c r="L15" s="5"/>
      <c r="M15" s="5"/>
      <c r="N15" s="5"/>
      <c r="O15" s="5"/>
      <c r="P15" s="5"/>
      <c r="Q15" s="5"/>
      <c r="R15" s="5"/>
      <c r="S15" s="5"/>
      <c r="T15" s="5"/>
      <c r="U15" s="5"/>
    </row>
    <row r="16" spans="2:41" ht="24" customHeight="1" x14ac:dyDescent="0.4">
      <c r="B16" s="730" t="s">
        <v>854</v>
      </c>
      <c r="C16" s="731"/>
      <c r="D16" s="731"/>
      <c r="E16" s="731"/>
      <c r="F16" s="731"/>
      <c r="G16" s="732"/>
      <c r="H16" s="666">
        <v>800</v>
      </c>
      <c r="I16" s="148" t="s">
        <v>850</v>
      </c>
      <c r="J16" s="172"/>
      <c r="K16" s="5"/>
      <c r="L16" s="5"/>
      <c r="M16" s="5"/>
      <c r="N16" s="5"/>
      <c r="O16" s="5"/>
      <c r="P16" s="5"/>
      <c r="Q16" s="5"/>
      <c r="R16" s="150"/>
      <c r="S16" s="150"/>
      <c r="T16" s="5"/>
      <c r="U16" s="5"/>
    </row>
    <row r="17" spans="2:21" ht="24" customHeight="1" thickBot="1" x14ac:dyDescent="0.45">
      <c r="B17" s="987" t="s">
        <v>855</v>
      </c>
      <c r="C17" s="988"/>
      <c r="D17" s="988"/>
      <c r="E17" s="988"/>
      <c r="F17" s="988"/>
      <c r="G17" s="989"/>
      <c r="H17" s="704">
        <f>H11-H16</f>
        <v>1767.5080000000003</v>
      </c>
      <c r="I17" s="151" t="s">
        <v>850</v>
      </c>
      <c r="J17" s="173"/>
      <c r="K17" s="5"/>
      <c r="L17" s="5"/>
      <c r="M17" s="5"/>
      <c r="N17" s="5"/>
      <c r="O17" s="5"/>
      <c r="P17" s="5"/>
      <c r="Q17" s="5"/>
      <c r="R17" s="150"/>
      <c r="S17" s="150"/>
      <c r="T17" s="5"/>
      <c r="U17" s="5"/>
    </row>
    <row r="18" spans="2:21" ht="12" customHeight="1" x14ac:dyDescent="0.4">
      <c r="B18" s="153" t="s">
        <v>4</v>
      </c>
      <c r="C18" s="28" t="s">
        <v>902</v>
      </c>
      <c r="D18" s="153"/>
      <c r="E18" s="28"/>
      <c r="F18" s="31"/>
      <c r="G18" s="31"/>
      <c r="H18" s="31"/>
      <c r="I18" s="31"/>
      <c r="J18" s="5"/>
      <c r="K18" s="5"/>
      <c r="L18" s="5"/>
      <c r="M18" s="5"/>
      <c r="N18" s="5"/>
      <c r="O18" s="5"/>
      <c r="P18" s="5"/>
      <c r="Q18" s="5"/>
      <c r="R18" s="5"/>
      <c r="S18" s="5"/>
      <c r="T18" s="5"/>
      <c r="U18" s="5"/>
    </row>
    <row r="19" spans="2:21" ht="12" customHeight="1" x14ac:dyDescent="0.4">
      <c r="B19" s="146"/>
      <c r="C19" s="146"/>
      <c r="E19" s="153"/>
      <c r="F19" s="153"/>
      <c r="G19" s="153"/>
      <c r="H19" s="153"/>
      <c r="I19" s="153"/>
      <c r="J19" s="62"/>
      <c r="K19" s="62"/>
      <c r="L19" s="62"/>
      <c r="M19" s="62"/>
      <c r="N19" s="62"/>
      <c r="O19" s="62"/>
      <c r="P19" s="62"/>
      <c r="Q19" s="62"/>
      <c r="R19" s="62"/>
      <c r="S19" s="62"/>
      <c r="T19" s="62"/>
      <c r="U19" s="5"/>
    </row>
    <row r="20" spans="2:21" ht="12" customHeight="1" x14ac:dyDescent="0.4">
      <c r="B20" s="153"/>
      <c r="C20" s="153"/>
      <c r="E20" s="153"/>
      <c r="F20" s="153"/>
      <c r="G20" s="153"/>
      <c r="H20" s="153"/>
      <c r="I20" s="153"/>
      <c r="J20" s="62"/>
      <c r="K20" s="62"/>
      <c r="L20" s="62"/>
      <c r="M20" s="62"/>
      <c r="N20" s="62"/>
      <c r="O20" s="62"/>
      <c r="P20" s="62"/>
      <c r="Q20" s="62"/>
      <c r="R20" s="62"/>
      <c r="S20" s="62"/>
      <c r="T20" s="62"/>
      <c r="U20" s="5"/>
    </row>
    <row r="21" spans="2:21" ht="18.600000000000001" customHeight="1" thickBot="1" x14ac:dyDescent="0.45">
      <c r="B21" s="28" t="s">
        <v>900</v>
      </c>
      <c r="C21" s="28"/>
      <c r="E21" s="28"/>
      <c r="F21" s="28"/>
      <c r="G21" s="28"/>
      <c r="H21" s="28"/>
      <c r="I21" s="28"/>
      <c r="J21" s="28" t="s">
        <v>4</v>
      </c>
      <c r="K21" s="5" t="s">
        <v>901</v>
      </c>
      <c r="M21" s="5"/>
      <c r="N21" s="5"/>
      <c r="O21" s="5"/>
      <c r="P21" s="5"/>
      <c r="Q21" s="5"/>
      <c r="R21" s="62"/>
      <c r="S21" s="62"/>
      <c r="T21" s="62"/>
      <c r="U21" s="5"/>
    </row>
    <row r="22" spans="2:21" ht="12" customHeight="1" x14ac:dyDescent="0.4">
      <c r="B22" s="1034"/>
      <c r="C22" s="1035"/>
      <c r="D22" s="1035"/>
      <c r="E22" s="1035"/>
      <c r="F22" s="1035"/>
      <c r="G22" s="1035"/>
      <c r="H22" s="1035"/>
      <c r="I22" s="1035"/>
      <c r="J22" s="1035"/>
      <c r="K22" s="1035"/>
      <c r="L22" s="1035"/>
      <c r="M22" s="1035"/>
      <c r="N22" s="1035"/>
      <c r="O22" s="1035"/>
      <c r="P22" s="1035"/>
      <c r="Q22" s="1036"/>
      <c r="R22" s="62"/>
      <c r="S22" s="62"/>
      <c r="T22" s="62"/>
      <c r="U22" s="5"/>
    </row>
    <row r="23" spans="2:21" ht="12" customHeight="1" x14ac:dyDescent="0.4">
      <c r="B23" s="1037"/>
      <c r="C23" s="1038"/>
      <c r="D23" s="1038"/>
      <c r="E23" s="1038"/>
      <c r="F23" s="1038"/>
      <c r="G23" s="1038"/>
      <c r="H23" s="1038"/>
      <c r="I23" s="1038"/>
      <c r="J23" s="1038"/>
      <c r="K23" s="1038"/>
      <c r="L23" s="1038"/>
      <c r="M23" s="1038"/>
      <c r="N23" s="1038"/>
      <c r="O23" s="1038"/>
      <c r="P23" s="1038"/>
      <c r="Q23" s="1039"/>
      <c r="R23" s="62"/>
      <c r="S23" s="62"/>
      <c r="T23" s="62"/>
      <c r="U23" s="5"/>
    </row>
    <row r="24" spans="2:21" ht="12" customHeight="1" x14ac:dyDescent="0.4">
      <c r="B24" s="1037"/>
      <c r="C24" s="1038"/>
      <c r="D24" s="1038"/>
      <c r="E24" s="1038"/>
      <c r="F24" s="1038"/>
      <c r="G24" s="1038"/>
      <c r="H24" s="1038"/>
      <c r="I24" s="1038"/>
      <c r="J24" s="1038"/>
      <c r="K24" s="1038"/>
      <c r="L24" s="1038"/>
      <c r="M24" s="1038"/>
      <c r="N24" s="1038"/>
      <c r="O24" s="1038"/>
      <c r="P24" s="1038"/>
      <c r="Q24" s="1039"/>
      <c r="R24" s="62"/>
      <c r="S24" s="62"/>
      <c r="T24" s="62"/>
      <c r="U24" s="5"/>
    </row>
    <row r="25" spans="2:21" ht="12" customHeight="1" x14ac:dyDescent="0.4">
      <c r="B25" s="1037"/>
      <c r="C25" s="1038"/>
      <c r="D25" s="1038"/>
      <c r="E25" s="1038"/>
      <c r="F25" s="1038"/>
      <c r="G25" s="1038"/>
      <c r="H25" s="1038"/>
      <c r="I25" s="1038"/>
      <c r="J25" s="1038"/>
      <c r="K25" s="1038"/>
      <c r="L25" s="1038"/>
      <c r="M25" s="1038"/>
      <c r="N25" s="1038"/>
      <c r="O25" s="1038"/>
      <c r="P25" s="1038"/>
      <c r="Q25" s="1039"/>
      <c r="R25" s="62"/>
      <c r="S25" s="62"/>
      <c r="T25" s="62"/>
      <c r="U25" s="5"/>
    </row>
    <row r="26" spans="2:21" ht="12" customHeight="1" x14ac:dyDescent="0.4">
      <c r="B26" s="1037"/>
      <c r="C26" s="1038"/>
      <c r="D26" s="1038"/>
      <c r="E26" s="1038"/>
      <c r="F26" s="1038"/>
      <c r="G26" s="1038"/>
      <c r="H26" s="1038"/>
      <c r="I26" s="1038"/>
      <c r="J26" s="1038"/>
      <c r="K26" s="1038"/>
      <c r="L26" s="1038"/>
      <c r="M26" s="1038"/>
      <c r="N26" s="1038"/>
      <c r="O26" s="1038"/>
      <c r="P26" s="1038"/>
      <c r="Q26" s="1039"/>
      <c r="R26" s="62"/>
      <c r="S26" s="62"/>
      <c r="T26" s="62"/>
      <c r="U26" s="5"/>
    </row>
    <row r="27" spans="2:21" ht="12" customHeight="1" x14ac:dyDescent="0.4">
      <c r="B27" s="1037"/>
      <c r="C27" s="1038"/>
      <c r="D27" s="1038"/>
      <c r="E27" s="1038"/>
      <c r="F27" s="1038"/>
      <c r="G27" s="1038"/>
      <c r="H27" s="1038"/>
      <c r="I27" s="1038"/>
      <c r="J27" s="1038"/>
      <c r="K27" s="1038"/>
      <c r="L27" s="1038"/>
      <c r="M27" s="1038"/>
      <c r="N27" s="1038"/>
      <c r="O27" s="1038"/>
      <c r="P27" s="1038"/>
      <c r="Q27" s="1039"/>
      <c r="R27" s="62"/>
      <c r="S27" s="62"/>
      <c r="T27" s="62"/>
      <c r="U27" s="5"/>
    </row>
    <row r="28" spans="2:21" ht="12" customHeight="1" x14ac:dyDescent="0.4">
      <c r="B28" s="1037"/>
      <c r="C28" s="1038"/>
      <c r="D28" s="1038"/>
      <c r="E28" s="1038"/>
      <c r="F28" s="1038"/>
      <c r="G28" s="1038"/>
      <c r="H28" s="1038"/>
      <c r="I28" s="1038"/>
      <c r="J28" s="1038"/>
      <c r="K28" s="1038"/>
      <c r="L28" s="1038"/>
      <c r="M28" s="1038"/>
      <c r="N28" s="1038"/>
      <c r="O28" s="1038"/>
      <c r="P28" s="1038"/>
      <c r="Q28" s="1039"/>
      <c r="R28" s="62"/>
      <c r="S28" s="62"/>
      <c r="T28" s="62"/>
      <c r="U28" s="5"/>
    </row>
    <row r="29" spans="2:21" ht="12" customHeight="1" x14ac:dyDescent="0.4">
      <c r="B29" s="1037"/>
      <c r="C29" s="1038"/>
      <c r="D29" s="1038"/>
      <c r="E29" s="1038"/>
      <c r="F29" s="1038"/>
      <c r="G29" s="1038"/>
      <c r="H29" s="1038"/>
      <c r="I29" s="1038"/>
      <c r="J29" s="1038"/>
      <c r="K29" s="1038"/>
      <c r="L29" s="1038"/>
      <c r="M29" s="1038"/>
      <c r="N29" s="1038"/>
      <c r="O29" s="1038"/>
      <c r="P29" s="1038"/>
      <c r="Q29" s="1039"/>
      <c r="R29" s="62"/>
      <c r="S29" s="62"/>
      <c r="T29" s="62"/>
      <c r="U29" s="5"/>
    </row>
    <row r="30" spans="2:21" ht="12" customHeight="1" x14ac:dyDescent="0.4">
      <c r="B30" s="1037"/>
      <c r="C30" s="1038"/>
      <c r="D30" s="1038"/>
      <c r="E30" s="1038"/>
      <c r="F30" s="1038"/>
      <c r="G30" s="1038"/>
      <c r="H30" s="1038"/>
      <c r="I30" s="1038"/>
      <c r="J30" s="1038"/>
      <c r="K30" s="1038"/>
      <c r="L30" s="1038"/>
      <c r="M30" s="1038"/>
      <c r="N30" s="1038"/>
      <c r="O30" s="1038"/>
      <c r="P30" s="1038"/>
      <c r="Q30" s="1039"/>
      <c r="R30" s="62"/>
      <c r="S30" s="62"/>
      <c r="T30" s="62"/>
      <c r="U30" s="5"/>
    </row>
    <row r="31" spans="2:21" ht="12" customHeight="1" x14ac:dyDescent="0.4">
      <c r="B31" s="1037"/>
      <c r="C31" s="1038"/>
      <c r="D31" s="1038"/>
      <c r="E31" s="1038"/>
      <c r="F31" s="1038"/>
      <c r="G31" s="1038"/>
      <c r="H31" s="1038"/>
      <c r="I31" s="1038"/>
      <c r="J31" s="1038"/>
      <c r="K31" s="1038"/>
      <c r="L31" s="1038"/>
      <c r="M31" s="1038"/>
      <c r="N31" s="1038"/>
      <c r="O31" s="1038"/>
      <c r="P31" s="1038"/>
      <c r="Q31" s="1039"/>
      <c r="R31" s="62"/>
      <c r="S31" s="62"/>
      <c r="T31" s="62"/>
      <c r="U31" s="5"/>
    </row>
    <row r="32" spans="2:21" ht="12" customHeight="1" x14ac:dyDescent="0.4">
      <c r="B32" s="1037"/>
      <c r="C32" s="1038"/>
      <c r="D32" s="1038"/>
      <c r="E32" s="1038"/>
      <c r="F32" s="1038"/>
      <c r="G32" s="1038"/>
      <c r="H32" s="1038"/>
      <c r="I32" s="1038"/>
      <c r="J32" s="1038"/>
      <c r="K32" s="1038"/>
      <c r="L32" s="1038"/>
      <c r="M32" s="1038"/>
      <c r="N32" s="1038"/>
      <c r="O32" s="1038"/>
      <c r="P32" s="1038"/>
      <c r="Q32" s="1039"/>
      <c r="R32" s="62"/>
      <c r="S32" s="62"/>
      <c r="T32" s="62"/>
      <c r="U32" s="5"/>
    </row>
    <row r="33" spans="2:21" ht="12" customHeight="1" x14ac:dyDescent="0.4">
      <c r="B33" s="1037"/>
      <c r="C33" s="1038"/>
      <c r="D33" s="1038"/>
      <c r="E33" s="1038"/>
      <c r="F33" s="1038"/>
      <c r="G33" s="1038"/>
      <c r="H33" s="1038"/>
      <c r="I33" s="1038"/>
      <c r="J33" s="1038"/>
      <c r="K33" s="1038"/>
      <c r="L33" s="1038"/>
      <c r="M33" s="1038"/>
      <c r="N33" s="1038"/>
      <c r="O33" s="1038"/>
      <c r="P33" s="1038"/>
      <c r="Q33" s="1039"/>
      <c r="R33" s="62"/>
      <c r="S33" s="62"/>
      <c r="T33" s="62"/>
      <c r="U33" s="5"/>
    </row>
    <row r="34" spans="2:21" ht="12" customHeight="1" x14ac:dyDescent="0.4">
      <c r="B34" s="1037"/>
      <c r="C34" s="1038"/>
      <c r="D34" s="1038"/>
      <c r="E34" s="1038"/>
      <c r="F34" s="1038"/>
      <c r="G34" s="1038"/>
      <c r="H34" s="1038"/>
      <c r="I34" s="1038"/>
      <c r="J34" s="1038"/>
      <c r="K34" s="1038"/>
      <c r="L34" s="1038"/>
      <c r="M34" s="1038"/>
      <c r="N34" s="1038"/>
      <c r="O34" s="1038"/>
      <c r="P34" s="1038"/>
      <c r="Q34" s="1039"/>
      <c r="R34" s="62"/>
      <c r="S34" s="62"/>
      <c r="T34" s="62"/>
      <c r="U34" s="5"/>
    </row>
    <row r="35" spans="2:21" ht="12" customHeight="1" x14ac:dyDescent="0.4">
      <c r="B35" s="1037"/>
      <c r="C35" s="1038"/>
      <c r="D35" s="1038"/>
      <c r="E35" s="1038"/>
      <c r="F35" s="1038"/>
      <c r="G35" s="1038"/>
      <c r="H35" s="1038"/>
      <c r="I35" s="1038"/>
      <c r="J35" s="1038"/>
      <c r="K35" s="1038"/>
      <c r="L35" s="1038"/>
      <c r="M35" s="1038"/>
      <c r="N35" s="1038"/>
      <c r="O35" s="1038"/>
      <c r="P35" s="1038"/>
      <c r="Q35" s="1039"/>
      <c r="R35" s="62"/>
      <c r="S35" s="62"/>
      <c r="T35" s="62"/>
      <c r="U35" s="5"/>
    </row>
    <row r="36" spans="2:21" ht="12" customHeight="1" x14ac:dyDescent="0.4">
      <c r="B36" s="1037"/>
      <c r="C36" s="1038"/>
      <c r="D36" s="1038"/>
      <c r="E36" s="1038"/>
      <c r="F36" s="1038"/>
      <c r="G36" s="1038"/>
      <c r="H36" s="1038"/>
      <c r="I36" s="1038"/>
      <c r="J36" s="1038"/>
      <c r="K36" s="1038"/>
      <c r="L36" s="1038"/>
      <c r="M36" s="1038"/>
      <c r="N36" s="1038"/>
      <c r="O36" s="1038"/>
      <c r="P36" s="1038"/>
      <c r="Q36" s="1039"/>
      <c r="R36" s="62"/>
      <c r="S36" s="62"/>
      <c r="T36" s="62"/>
      <c r="U36" s="5"/>
    </row>
    <row r="37" spans="2:21" ht="12" customHeight="1" x14ac:dyDescent="0.4">
      <c r="B37" s="1037"/>
      <c r="C37" s="1038"/>
      <c r="D37" s="1038"/>
      <c r="E37" s="1038"/>
      <c r="F37" s="1038"/>
      <c r="G37" s="1038"/>
      <c r="H37" s="1038"/>
      <c r="I37" s="1038"/>
      <c r="J37" s="1038"/>
      <c r="K37" s="1038"/>
      <c r="L37" s="1038"/>
      <c r="M37" s="1038"/>
      <c r="N37" s="1038"/>
      <c r="O37" s="1038"/>
      <c r="P37" s="1038"/>
      <c r="Q37" s="1039"/>
      <c r="R37" s="62"/>
      <c r="S37" s="62"/>
      <c r="T37" s="62"/>
      <c r="U37" s="5"/>
    </row>
    <row r="38" spans="2:21" ht="12" customHeight="1" x14ac:dyDescent="0.4">
      <c r="B38" s="1037"/>
      <c r="C38" s="1038"/>
      <c r="D38" s="1038"/>
      <c r="E38" s="1038"/>
      <c r="F38" s="1038"/>
      <c r="G38" s="1038"/>
      <c r="H38" s="1038"/>
      <c r="I38" s="1038"/>
      <c r="J38" s="1038"/>
      <c r="K38" s="1038"/>
      <c r="L38" s="1038"/>
      <c r="M38" s="1038"/>
      <c r="N38" s="1038"/>
      <c r="O38" s="1038"/>
      <c r="P38" s="1038"/>
      <c r="Q38" s="1039"/>
      <c r="R38" s="62"/>
      <c r="S38" s="62"/>
      <c r="T38" s="62"/>
      <c r="U38" s="5"/>
    </row>
    <row r="39" spans="2:21" ht="18" customHeight="1" x14ac:dyDescent="0.4">
      <c r="B39" s="1037"/>
      <c r="C39" s="1038"/>
      <c r="D39" s="1038"/>
      <c r="E39" s="1038"/>
      <c r="F39" s="1038"/>
      <c r="G39" s="1038"/>
      <c r="H39" s="1038"/>
      <c r="I39" s="1038"/>
      <c r="J39" s="1038"/>
      <c r="K39" s="1038"/>
      <c r="L39" s="1038"/>
      <c r="M39" s="1038"/>
      <c r="N39" s="1038"/>
      <c r="O39" s="1038"/>
      <c r="P39" s="1038"/>
      <c r="Q39" s="1039"/>
      <c r="R39" s="62"/>
      <c r="S39" s="62"/>
      <c r="T39" s="62"/>
      <c r="U39" s="5"/>
    </row>
    <row r="40" spans="2:21" ht="18" customHeight="1" x14ac:dyDescent="0.4">
      <c r="B40" s="1037"/>
      <c r="C40" s="1038"/>
      <c r="D40" s="1038"/>
      <c r="E40" s="1038"/>
      <c r="F40" s="1038"/>
      <c r="G40" s="1038"/>
      <c r="H40" s="1038"/>
      <c r="I40" s="1038"/>
      <c r="J40" s="1038"/>
      <c r="K40" s="1038"/>
      <c r="L40" s="1038"/>
      <c r="M40" s="1038"/>
      <c r="N40" s="1038"/>
      <c r="O40" s="1038"/>
      <c r="P40" s="1038"/>
      <c r="Q40" s="1039"/>
      <c r="R40" s="62"/>
      <c r="S40" s="62"/>
      <c r="T40" s="62"/>
      <c r="U40" s="5"/>
    </row>
    <row r="41" spans="2:21" ht="18" customHeight="1" x14ac:dyDescent="0.4">
      <c r="B41" s="1037"/>
      <c r="C41" s="1038"/>
      <c r="D41" s="1038"/>
      <c r="E41" s="1038"/>
      <c r="F41" s="1038"/>
      <c r="G41" s="1038"/>
      <c r="H41" s="1038"/>
      <c r="I41" s="1038"/>
      <c r="J41" s="1038"/>
      <c r="K41" s="1038"/>
      <c r="L41" s="1038"/>
      <c r="M41" s="1038"/>
      <c r="N41" s="1038"/>
      <c r="O41" s="1038"/>
      <c r="P41" s="1038"/>
      <c r="Q41" s="1039"/>
      <c r="R41" s="62"/>
      <c r="S41" s="62"/>
      <c r="T41" s="62"/>
      <c r="U41" s="5"/>
    </row>
    <row r="42" spans="2:21" ht="18" customHeight="1" x14ac:dyDescent="0.4">
      <c r="B42" s="1037"/>
      <c r="C42" s="1038"/>
      <c r="D42" s="1038"/>
      <c r="E42" s="1038"/>
      <c r="F42" s="1038"/>
      <c r="G42" s="1038"/>
      <c r="H42" s="1038"/>
      <c r="I42" s="1038"/>
      <c r="J42" s="1038"/>
      <c r="K42" s="1038"/>
      <c r="L42" s="1038"/>
      <c r="M42" s="1038"/>
      <c r="N42" s="1038"/>
      <c r="O42" s="1038"/>
      <c r="P42" s="1038"/>
      <c r="Q42" s="1039"/>
      <c r="R42" s="62"/>
      <c r="S42" s="62"/>
      <c r="T42" s="62"/>
      <c r="U42" s="5"/>
    </row>
    <row r="43" spans="2:21" ht="18" customHeight="1" x14ac:dyDescent="0.4">
      <c r="B43" s="1037"/>
      <c r="C43" s="1038"/>
      <c r="D43" s="1038"/>
      <c r="E43" s="1038"/>
      <c r="F43" s="1038"/>
      <c r="G43" s="1038"/>
      <c r="H43" s="1038"/>
      <c r="I43" s="1038"/>
      <c r="J43" s="1038"/>
      <c r="K43" s="1038"/>
      <c r="L43" s="1038"/>
      <c r="M43" s="1038"/>
      <c r="N43" s="1038"/>
      <c r="O43" s="1038"/>
      <c r="P43" s="1038"/>
      <c r="Q43" s="1039"/>
      <c r="R43" s="62"/>
      <c r="S43" s="62"/>
      <c r="T43" s="62"/>
      <c r="U43" s="5"/>
    </row>
    <row r="44" spans="2:21" ht="18" customHeight="1" x14ac:dyDescent="0.4">
      <c r="B44" s="1037"/>
      <c r="C44" s="1038"/>
      <c r="D44" s="1038"/>
      <c r="E44" s="1038"/>
      <c r="F44" s="1038"/>
      <c r="G44" s="1038"/>
      <c r="H44" s="1038"/>
      <c r="I44" s="1038"/>
      <c r="J44" s="1038"/>
      <c r="K44" s="1038"/>
      <c r="L44" s="1038"/>
      <c r="M44" s="1038"/>
      <c r="N44" s="1038"/>
      <c r="O44" s="1038"/>
      <c r="P44" s="1038"/>
      <c r="Q44" s="1039"/>
      <c r="R44" s="62"/>
      <c r="S44" s="62"/>
      <c r="T44" s="62"/>
      <c r="U44" s="5"/>
    </row>
    <row r="45" spans="2:21" ht="18" customHeight="1" x14ac:dyDescent="0.4">
      <c r="B45" s="1037"/>
      <c r="C45" s="1038"/>
      <c r="D45" s="1038"/>
      <c r="E45" s="1038"/>
      <c r="F45" s="1038"/>
      <c r="G45" s="1038"/>
      <c r="H45" s="1038"/>
      <c r="I45" s="1038"/>
      <c r="J45" s="1038"/>
      <c r="K45" s="1038"/>
      <c r="L45" s="1038"/>
      <c r="M45" s="1038"/>
      <c r="N45" s="1038"/>
      <c r="O45" s="1038"/>
      <c r="P45" s="1038"/>
      <c r="Q45" s="1039"/>
      <c r="R45" s="62"/>
      <c r="S45" s="62"/>
      <c r="T45" s="62"/>
      <c r="U45" s="5"/>
    </row>
    <row r="46" spans="2:21" ht="18" customHeight="1" x14ac:dyDescent="0.4">
      <c r="B46" s="1037"/>
      <c r="C46" s="1038"/>
      <c r="D46" s="1038"/>
      <c r="E46" s="1038"/>
      <c r="F46" s="1038"/>
      <c r="G46" s="1038"/>
      <c r="H46" s="1038"/>
      <c r="I46" s="1038"/>
      <c r="J46" s="1038"/>
      <c r="K46" s="1038"/>
      <c r="L46" s="1038"/>
      <c r="M46" s="1038"/>
      <c r="N46" s="1038"/>
      <c r="O46" s="1038"/>
      <c r="P46" s="1038"/>
      <c r="Q46" s="1039"/>
      <c r="R46" s="62"/>
      <c r="S46" s="62"/>
      <c r="T46" s="62"/>
      <c r="U46" s="5"/>
    </row>
    <row r="47" spans="2:21" ht="18" customHeight="1" x14ac:dyDescent="0.4">
      <c r="B47" s="1037"/>
      <c r="C47" s="1038"/>
      <c r="D47" s="1038"/>
      <c r="E47" s="1038"/>
      <c r="F47" s="1038"/>
      <c r="G47" s="1038"/>
      <c r="H47" s="1038"/>
      <c r="I47" s="1038"/>
      <c r="J47" s="1038"/>
      <c r="K47" s="1038"/>
      <c r="L47" s="1038"/>
      <c r="M47" s="1038"/>
      <c r="N47" s="1038"/>
      <c r="O47" s="1038"/>
      <c r="P47" s="1038"/>
      <c r="Q47" s="1039"/>
      <c r="R47" s="62"/>
      <c r="S47" s="62"/>
      <c r="T47" s="62"/>
      <c r="U47" s="5"/>
    </row>
    <row r="48" spans="2:21" ht="18" customHeight="1" x14ac:dyDescent="0.4">
      <c r="B48" s="1037"/>
      <c r="C48" s="1038"/>
      <c r="D48" s="1038"/>
      <c r="E48" s="1038"/>
      <c r="F48" s="1038"/>
      <c r="G48" s="1038"/>
      <c r="H48" s="1038"/>
      <c r="I48" s="1038"/>
      <c r="J48" s="1038"/>
      <c r="K48" s="1038"/>
      <c r="L48" s="1038"/>
      <c r="M48" s="1038"/>
      <c r="N48" s="1038"/>
      <c r="O48" s="1038"/>
      <c r="P48" s="1038"/>
      <c r="Q48" s="1039"/>
      <c r="R48" s="62"/>
      <c r="S48" s="62"/>
      <c r="T48" s="62"/>
      <c r="U48" s="5"/>
    </row>
    <row r="49" spans="2:21" ht="18" customHeight="1" x14ac:dyDescent="0.4">
      <c r="B49" s="1037"/>
      <c r="C49" s="1038"/>
      <c r="D49" s="1038"/>
      <c r="E49" s="1038"/>
      <c r="F49" s="1038"/>
      <c r="G49" s="1038"/>
      <c r="H49" s="1038"/>
      <c r="I49" s="1038"/>
      <c r="J49" s="1038"/>
      <c r="K49" s="1038"/>
      <c r="L49" s="1038"/>
      <c r="M49" s="1038"/>
      <c r="N49" s="1038"/>
      <c r="O49" s="1038"/>
      <c r="P49" s="1038"/>
      <c r="Q49" s="1039"/>
      <c r="R49" s="62"/>
      <c r="S49" s="62"/>
      <c r="T49" s="62"/>
      <c r="U49" s="5"/>
    </row>
    <row r="50" spans="2:21" ht="18" customHeight="1" x14ac:dyDescent="0.4">
      <c r="B50" s="1037"/>
      <c r="C50" s="1038"/>
      <c r="D50" s="1038"/>
      <c r="E50" s="1038"/>
      <c r="F50" s="1038"/>
      <c r="G50" s="1038"/>
      <c r="H50" s="1038"/>
      <c r="I50" s="1038"/>
      <c r="J50" s="1038"/>
      <c r="K50" s="1038"/>
      <c r="L50" s="1038"/>
      <c r="M50" s="1038"/>
      <c r="N50" s="1038"/>
      <c r="O50" s="1038"/>
      <c r="P50" s="1038"/>
      <c r="Q50" s="1039"/>
      <c r="R50" s="62"/>
      <c r="S50" s="62"/>
      <c r="T50" s="62"/>
      <c r="U50" s="5"/>
    </row>
    <row r="51" spans="2:21" ht="18" customHeight="1" x14ac:dyDescent="0.4">
      <c r="B51" s="1037"/>
      <c r="C51" s="1038"/>
      <c r="D51" s="1038"/>
      <c r="E51" s="1038"/>
      <c r="F51" s="1038"/>
      <c r="G51" s="1038"/>
      <c r="H51" s="1038"/>
      <c r="I51" s="1038"/>
      <c r="J51" s="1038"/>
      <c r="K51" s="1038"/>
      <c r="L51" s="1038"/>
      <c r="M51" s="1038"/>
      <c r="N51" s="1038"/>
      <c r="O51" s="1038"/>
      <c r="P51" s="1038"/>
      <c r="Q51" s="1039"/>
      <c r="R51" s="62"/>
      <c r="S51" s="62"/>
      <c r="T51" s="62"/>
      <c r="U51" s="5"/>
    </row>
    <row r="52" spans="2:21" ht="18" customHeight="1" x14ac:dyDescent="0.4">
      <c r="B52" s="1037"/>
      <c r="C52" s="1038"/>
      <c r="D52" s="1038"/>
      <c r="E52" s="1038"/>
      <c r="F52" s="1038"/>
      <c r="G52" s="1038"/>
      <c r="H52" s="1038"/>
      <c r="I52" s="1038"/>
      <c r="J52" s="1038"/>
      <c r="K52" s="1038"/>
      <c r="L52" s="1038"/>
      <c r="M52" s="1038"/>
      <c r="N52" s="1038"/>
      <c r="O52" s="1038"/>
      <c r="P52" s="1038"/>
      <c r="Q52" s="1039"/>
      <c r="R52" s="62"/>
      <c r="S52" s="62"/>
      <c r="T52" s="62"/>
      <c r="U52" s="5"/>
    </row>
    <row r="53" spans="2:21" ht="18" customHeight="1" x14ac:dyDescent="0.4">
      <c r="B53" s="1037"/>
      <c r="C53" s="1038"/>
      <c r="D53" s="1038"/>
      <c r="E53" s="1038"/>
      <c r="F53" s="1038"/>
      <c r="G53" s="1038"/>
      <c r="H53" s="1038"/>
      <c r="I53" s="1038"/>
      <c r="J53" s="1038"/>
      <c r="K53" s="1038"/>
      <c r="L53" s="1038"/>
      <c r="M53" s="1038"/>
      <c r="N53" s="1038"/>
      <c r="O53" s="1038"/>
      <c r="P53" s="1038"/>
      <c r="Q53" s="1039"/>
      <c r="R53" s="62"/>
      <c r="S53" s="62"/>
      <c r="T53" s="62"/>
      <c r="U53" s="5"/>
    </row>
    <row r="54" spans="2:21" ht="12" customHeight="1" x14ac:dyDescent="0.4">
      <c r="B54" s="1037"/>
      <c r="C54" s="1038"/>
      <c r="D54" s="1038"/>
      <c r="E54" s="1038"/>
      <c r="F54" s="1038"/>
      <c r="G54" s="1038"/>
      <c r="H54" s="1038"/>
      <c r="I54" s="1038"/>
      <c r="J54" s="1038"/>
      <c r="K54" s="1038"/>
      <c r="L54" s="1038"/>
      <c r="M54" s="1038"/>
      <c r="N54" s="1038"/>
      <c r="O54" s="1038"/>
      <c r="P54" s="1038"/>
      <c r="Q54" s="1039"/>
      <c r="R54" s="62"/>
      <c r="S54" s="62"/>
      <c r="T54" s="62"/>
      <c r="U54" s="5"/>
    </row>
    <row r="55" spans="2:21" ht="12" customHeight="1" x14ac:dyDescent="0.4">
      <c r="B55" s="1037"/>
      <c r="C55" s="1038"/>
      <c r="D55" s="1038"/>
      <c r="E55" s="1038"/>
      <c r="F55" s="1038"/>
      <c r="G55" s="1038"/>
      <c r="H55" s="1038"/>
      <c r="I55" s="1038"/>
      <c r="J55" s="1038"/>
      <c r="K55" s="1038"/>
      <c r="L55" s="1038"/>
      <c r="M55" s="1038"/>
      <c r="N55" s="1038"/>
      <c r="O55" s="1038"/>
      <c r="P55" s="1038"/>
      <c r="Q55" s="1039"/>
      <c r="R55" s="62"/>
      <c r="S55" s="62"/>
      <c r="T55" s="62"/>
      <c r="U55" s="5"/>
    </row>
    <row r="56" spans="2:21" ht="12" customHeight="1" thickBot="1" x14ac:dyDescent="0.45">
      <c r="B56" s="1040"/>
      <c r="C56" s="1041"/>
      <c r="D56" s="1041"/>
      <c r="E56" s="1041"/>
      <c r="F56" s="1041"/>
      <c r="G56" s="1041"/>
      <c r="H56" s="1041"/>
      <c r="I56" s="1041"/>
      <c r="J56" s="1041"/>
      <c r="K56" s="1041"/>
      <c r="L56" s="1041"/>
      <c r="M56" s="1041"/>
      <c r="N56" s="1041"/>
      <c r="O56" s="1041"/>
      <c r="P56" s="1041"/>
      <c r="Q56" s="1042"/>
      <c r="R56" s="62"/>
      <c r="S56" s="62"/>
      <c r="T56" s="62"/>
      <c r="U56" s="5"/>
    </row>
    <row r="57" spans="2:21" ht="12" customHeight="1" x14ac:dyDescent="0.4"/>
    <row r="58" spans="2:21" ht="12" customHeight="1" x14ac:dyDescent="0.4"/>
    <row r="59" spans="2:21" ht="12" customHeight="1" x14ac:dyDescent="0.4"/>
    <row r="60" spans="2:21" ht="12" customHeight="1" x14ac:dyDescent="0.4"/>
    <row r="61" spans="2:21" ht="12" customHeight="1" x14ac:dyDescent="0.4"/>
    <row r="62" spans="2:21" ht="12" customHeight="1" x14ac:dyDescent="0.4"/>
    <row r="63" spans="2:21" ht="12" customHeight="1" x14ac:dyDescent="0.4"/>
    <row r="64" spans="2:21"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sheetData>
  <sheetProtection algorithmName="SHA-512" hashValue="Vt8grbBKN+wICYR5MlNnfkTxyE+t5sVYR1GO3acfQFynxmk2AaJLTCZ39TTcxKg3EQjhCwpxKJwvBcQ1jDjl7A==" saltValue="POWij0d9Nm7TqTy5t+SN2Q==" spinCount="100000" sheet="1" scenarios="1" formatRows="0"/>
  <mergeCells count="24">
    <mergeCell ref="B22:Q56"/>
    <mergeCell ref="P5:P6"/>
    <mergeCell ref="Q5:Q6"/>
    <mergeCell ref="B8:G8"/>
    <mergeCell ref="I8:J8"/>
    <mergeCell ref="L8:M8"/>
    <mergeCell ref="B7:G7"/>
    <mergeCell ref="I7:J7"/>
    <mergeCell ref="L7:M7"/>
    <mergeCell ref="B5:G6"/>
    <mergeCell ref="H5:J6"/>
    <mergeCell ref="K5:M6"/>
    <mergeCell ref="N5:O6"/>
    <mergeCell ref="B9:G9"/>
    <mergeCell ref="I9:J9"/>
    <mergeCell ref="L9:M9"/>
    <mergeCell ref="B16:G16"/>
    <mergeCell ref="B17:G17"/>
    <mergeCell ref="B10:G10"/>
    <mergeCell ref="I10:J10"/>
    <mergeCell ref="L10:M10"/>
    <mergeCell ref="B11:G11"/>
    <mergeCell ref="I11:J11"/>
    <mergeCell ref="L11:M11"/>
  </mergeCells>
  <phoneticPr fontId="2"/>
  <conditionalFormatting sqref="H7:H11 Q7:Q11 H16:H17 K7:K11 B7:G9 N7:N11 P11 P7:P9">
    <cfRule type="expression" dxfId="2" priority="2">
      <formula>$AO$3</formula>
    </cfRule>
  </conditionalFormatting>
  <conditionalFormatting sqref="B22">
    <cfRule type="expression" dxfId="1" priority="1">
      <formula>$AO$3</formula>
    </cfRule>
  </conditionalFormatting>
  <dataValidations count="1">
    <dataValidation allowBlank="1" showInputMessage="1" showErrorMessage="1" prompt="整数で記入してください。_x000a_" sqref="H16" xr:uid="{00000000-0002-0000-0D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locked="0" defaultSize="0" autoFill="0" autoLine="0" autoPict="0">
                <anchor moveWithCells="1">
                  <from>
                    <xdr:col>10</xdr:col>
                    <xdr:colOff>857250</xdr:colOff>
                    <xdr:row>0</xdr:row>
                    <xdr:rowOff>114300</xdr:rowOff>
                  </from>
                  <to>
                    <xdr:col>14</xdr:col>
                    <xdr:colOff>209550</xdr:colOff>
                    <xdr:row>2</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election activeCell="B3" sqref="B3:B29"/>
    </sheetView>
  </sheetViews>
  <sheetFormatPr defaultColWidth="8.25" defaultRowHeight="12" x14ac:dyDescent="0.4"/>
  <cols>
    <col min="1" max="1" width="1.25" style="315" customWidth="1"/>
    <col min="2" max="2" width="82.25" style="315" customWidth="1"/>
    <col min="3" max="3" width="1.25" style="315" customWidth="1"/>
    <col min="4" max="17" width="8.25" style="315"/>
    <col min="18" max="18" width="0" style="315" hidden="1" customWidth="1"/>
    <col min="19" max="16384" width="8.25" style="315"/>
  </cols>
  <sheetData>
    <row r="2" spans="2:18" ht="22.5" customHeight="1" thickBot="1" x14ac:dyDescent="0.45">
      <c r="B2" s="315" t="s">
        <v>873</v>
      </c>
      <c r="R2" s="29" t="s">
        <v>765</v>
      </c>
    </row>
    <row r="3" spans="2:18" ht="26.25" customHeight="1" thickBot="1" x14ac:dyDescent="0.45">
      <c r="B3" s="1045" t="s">
        <v>972</v>
      </c>
      <c r="R3" s="613" t="b">
        <v>0</v>
      </c>
    </row>
    <row r="4" spans="2:18" ht="26.25" customHeight="1" x14ac:dyDescent="0.4">
      <c r="B4" s="1046"/>
    </row>
    <row r="5" spans="2:18" ht="26.25" customHeight="1" x14ac:dyDescent="0.4">
      <c r="B5" s="1046"/>
    </row>
    <row r="6" spans="2:18" ht="26.25" customHeight="1" x14ac:dyDescent="0.4">
      <c r="B6" s="1046"/>
    </row>
    <row r="7" spans="2:18" ht="26.25" customHeight="1" x14ac:dyDescent="0.4">
      <c r="B7" s="1046"/>
    </row>
    <row r="8" spans="2:18" ht="26.25" customHeight="1" x14ac:dyDescent="0.4">
      <c r="B8" s="1046"/>
    </row>
    <row r="9" spans="2:18" ht="26.25" customHeight="1" x14ac:dyDescent="0.4">
      <c r="B9" s="1046"/>
    </row>
    <row r="10" spans="2:18" ht="26.25" customHeight="1" x14ac:dyDescent="0.4">
      <c r="B10" s="1046"/>
    </row>
    <row r="11" spans="2:18" ht="26.25" customHeight="1" x14ac:dyDescent="0.4">
      <c r="B11" s="1046"/>
    </row>
    <row r="12" spans="2:18" ht="26.25" customHeight="1" x14ac:dyDescent="0.4">
      <c r="B12" s="1046"/>
    </row>
    <row r="13" spans="2:18" ht="26.25" customHeight="1" x14ac:dyDescent="0.4">
      <c r="B13" s="1046"/>
      <c r="E13" s="316"/>
      <c r="F13" s="316"/>
      <c r="G13" s="316"/>
      <c r="H13" s="316"/>
      <c r="I13" s="316"/>
      <c r="J13" s="316"/>
      <c r="K13" s="316"/>
      <c r="L13" s="317"/>
      <c r="M13" s="317"/>
      <c r="N13" s="317"/>
      <c r="O13" s="317"/>
      <c r="P13" s="317"/>
    </row>
    <row r="14" spans="2:18" ht="26.25" customHeight="1" x14ac:dyDescent="0.4">
      <c r="B14" s="1046"/>
      <c r="E14" s="316"/>
      <c r="F14" s="318"/>
      <c r="G14" s="318"/>
      <c r="H14" s="316"/>
      <c r="I14" s="316"/>
      <c r="J14" s="316"/>
      <c r="K14" s="316"/>
      <c r="L14" s="317"/>
      <c r="M14" s="317"/>
      <c r="N14" s="317"/>
      <c r="O14" s="317"/>
      <c r="P14" s="317"/>
    </row>
    <row r="15" spans="2:18" ht="26.25" customHeight="1" x14ac:dyDescent="0.4">
      <c r="B15" s="1046"/>
      <c r="E15" s="316"/>
      <c r="F15" s="319"/>
      <c r="G15" s="316"/>
      <c r="H15" s="316"/>
      <c r="I15" s="316"/>
      <c r="J15" s="316"/>
      <c r="K15" s="316"/>
      <c r="L15" s="317"/>
      <c r="M15" s="317"/>
      <c r="N15" s="317"/>
      <c r="O15" s="317"/>
      <c r="P15" s="317"/>
    </row>
    <row r="16" spans="2:18" ht="26.25" customHeight="1" x14ac:dyDescent="0.4">
      <c r="B16" s="1046"/>
      <c r="E16" s="316"/>
      <c r="F16" s="316"/>
      <c r="G16" s="316"/>
      <c r="H16" s="316"/>
      <c r="I16" s="316"/>
      <c r="J16" s="316"/>
      <c r="K16" s="316"/>
      <c r="L16" s="317"/>
      <c r="M16" s="317"/>
      <c r="N16" s="317"/>
      <c r="O16" s="317"/>
      <c r="P16" s="317"/>
    </row>
    <row r="17" spans="2:16" ht="26.25" customHeight="1" x14ac:dyDescent="0.4">
      <c r="B17" s="1046"/>
      <c r="E17" s="316"/>
      <c r="F17" s="316"/>
      <c r="G17" s="316"/>
      <c r="H17" s="316"/>
      <c r="I17" s="316"/>
      <c r="J17" s="316"/>
      <c r="K17" s="316"/>
      <c r="L17" s="317"/>
      <c r="M17" s="317"/>
      <c r="N17" s="317"/>
      <c r="O17" s="317"/>
      <c r="P17" s="317"/>
    </row>
    <row r="18" spans="2:16" ht="26.25" customHeight="1" x14ac:dyDescent="0.4">
      <c r="B18" s="1046"/>
      <c r="E18" s="316"/>
      <c r="F18" s="318"/>
      <c r="G18" s="318"/>
      <c r="H18" s="316"/>
      <c r="I18" s="316"/>
      <c r="J18" s="316"/>
      <c r="K18" s="316"/>
      <c r="L18" s="317"/>
      <c r="M18" s="317"/>
      <c r="N18" s="317"/>
      <c r="O18" s="317"/>
      <c r="P18" s="317"/>
    </row>
    <row r="19" spans="2:16" ht="26.25" customHeight="1" x14ac:dyDescent="0.4">
      <c r="B19" s="1046"/>
      <c r="E19" s="316"/>
      <c r="F19" s="319"/>
      <c r="G19" s="316"/>
      <c r="H19" s="316"/>
      <c r="I19" s="316"/>
      <c r="J19" s="316"/>
      <c r="K19" s="316"/>
      <c r="L19" s="317"/>
      <c r="M19" s="317"/>
      <c r="N19" s="317"/>
      <c r="O19" s="317"/>
      <c r="P19" s="317"/>
    </row>
    <row r="20" spans="2:16" ht="26.25" customHeight="1" x14ac:dyDescent="0.4">
      <c r="B20" s="1046"/>
      <c r="E20" s="316"/>
      <c r="F20" s="316"/>
      <c r="G20" s="316"/>
      <c r="H20" s="316"/>
      <c r="I20" s="316"/>
      <c r="J20" s="316"/>
      <c r="K20" s="316"/>
      <c r="L20" s="317"/>
      <c r="M20" s="317"/>
      <c r="N20" s="317"/>
      <c r="O20" s="317"/>
      <c r="P20" s="317"/>
    </row>
    <row r="21" spans="2:16" ht="26.25" customHeight="1" x14ac:dyDescent="0.4">
      <c r="B21" s="1046"/>
      <c r="E21" s="316"/>
      <c r="F21" s="316"/>
      <c r="G21" s="316"/>
      <c r="H21" s="316"/>
      <c r="I21" s="316"/>
      <c r="J21" s="316"/>
      <c r="K21" s="316"/>
      <c r="L21" s="317"/>
      <c r="M21" s="317"/>
      <c r="N21" s="317"/>
      <c r="O21" s="317"/>
      <c r="P21" s="317"/>
    </row>
    <row r="22" spans="2:16" ht="26.25" customHeight="1" x14ac:dyDescent="0.4">
      <c r="B22" s="1046"/>
      <c r="E22" s="316"/>
      <c r="F22" s="316"/>
      <c r="G22" s="316"/>
      <c r="H22" s="316"/>
      <c r="I22" s="316"/>
      <c r="J22" s="316"/>
      <c r="K22" s="316"/>
      <c r="L22" s="317"/>
      <c r="M22" s="317"/>
      <c r="N22" s="317"/>
      <c r="O22" s="317"/>
      <c r="P22" s="317"/>
    </row>
    <row r="23" spans="2:16" ht="26.25" customHeight="1" x14ac:dyDescent="0.4">
      <c r="B23" s="1046"/>
      <c r="E23" s="316"/>
      <c r="F23" s="318"/>
      <c r="G23" s="318"/>
      <c r="H23" s="318"/>
      <c r="I23" s="316"/>
      <c r="J23" s="316"/>
      <c r="K23" s="316"/>
      <c r="L23" s="317"/>
      <c r="M23" s="317"/>
      <c r="N23" s="317"/>
      <c r="O23" s="317"/>
      <c r="P23" s="317"/>
    </row>
    <row r="24" spans="2:16" ht="26.25" customHeight="1" x14ac:dyDescent="0.4">
      <c r="B24" s="1046"/>
      <c r="E24" s="316"/>
      <c r="F24" s="318"/>
      <c r="G24" s="316"/>
      <c r="H24" s="318"/>
      <c r="I24" s="316"/>
      <c r="J24" s="316"/>
      <c r="K24" s="316"/>
      <c r="L24" s="317"/>
      <c r="M24" s="317"/>
      <c r="N24" s="317"/>
      <c r="O24" s="317"/>
      <c r="P24" s="317"/>
    </row>
    <row r="25" spans="2:16" ht="26.25" customHeight="1" x14ac:dyDescent="0.4">
      <c r="B25" s="1046"/>
    </row>
    <row r="26" spans="2:16" ht="26.25" customHeight="1" x14ac:dyDescent="0.4">
      <c r="B26" s="1046"/>
    </row>
    <row r="27" spans="2:16" ht="26.25" customHeight="1" x14ac:dyDescent="0.4">
      <c r="B27" s="1046"/>
    </row>
    <row r="28" spans="2:16" ht="26.25" customHeight="1" x14ac:dyDescent="0.4">
      <c r="B28" s="1046"/>
    </row>
    <row r="29" spans="2:16" ht="26.25" customHeight="1" thickBot="1" x14ac:dyDescent="0.45">
      <c r="B29" s="1047"/>
    </row>
    <row r="30" spans="2:16" ht="3.75" customHeight="1" x14ac:dyDescent="0.4">
      <c r="B30" s="320"/>
    </row>
    <row r="31" spans="2:16" x14ac:dyDescent="0.4">
      <c r="B31" s="315" t="s">
        <v>872</v>
      </c>
    </row>
    <row r="32" spans="2:16" ht="9" customHeight="1" x14ac:dyDescent="0.4"/>
  </sheetData>
  <sheetProtection algorithmName="SHA-512" hashValue="1l1D0weIFWGerG0M0RuxUGlOnVrFU4BY2mmShAjDeEn6Dx2BTfXH9p9acVtshJS5pcSy+esZ2XrgAnzgClIjeg==" saltValue="C9JHSCx5dJld08mpn+4EZQ==" spinCount="100000" sheet="1" scenarios="1" format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19050</xdr:rowOff>
                  </from>
                  <to>
                    <xdr:col>1</xdr:col>
                    <xdr:colOff>1971675</xdr:colOff>
                    <xdr:row>1</xdr:row>
                    <xdr:rowOff>247650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FF00"/>
  </sheetPr>
  <dimension ref="A1:E63"/>
  <sheetViews>
    <sheetView view="pageBreakPreview" zoomScale="80" zoomScaleNormal="100" zoomScaleSheetLayoutView="80" workbookViewId="0"/>
  </sheetViews>
  <sheetFormatPr defaultColWidth="8.25" defaultRowHeight="13.5" x14ac:dyDescent="0.4"/>
  <cols>
    <col min="1" max="1" width="31.875" style="22" customWidth="1"/>
    <col min="2" max="2" width="19.75" style="22" customWidth="1"/>
    <col min="3" max="16384" width="8.25" style="22"/>
  </cols>
  <sheetData>
    <row r="1" spans="1:2" x14ac:dyDescent="0.4">
      <c r="A1" s="576" t="s">
        <v>798</v>
      </c>
      <c r="B1" s="577" t="s">
        <v>799</v>
      </c>
    </row>
    <row r="2" spans="1:2" ht="14.25" thickBot="1" x14ac:dyDescent="0.45">
      <c r="A2" s="578" t="s">
        <v>763</v>
      </c>
      <c r="B2" s="579" t="s">
        <v>800</v>
      </c>
    </row>
    <row r="3" spans="1:2" ht="14.25" thickBot="1" x14ac:dyDescent="0.45">
      <c r="A3" s="26" t="s">
        <v>970</v>
      </c>
      <c r="B3" s="23" t="str">
        <f>'1. 基本情報等'!K17</f>
        <v>工場</v>
      </c>
    </row>
    <row r="4" spans="1:2" x14ac:dyDescent="0.4">
      <c r="A4" s="578" t="s">
        <v>801</v>
      </c>
      <c r="B4" s="580" t="s">
        <v>897</v>
      </c>
    </row>
    <row r="5" spans="1:2" ht="14.25" thickBot="1" x14ac:dyDescent="0.45">
      <c r="A5" s="578" t="s">
        <v>802</v>
      </c>
      <c r="B5" s="579">
        <v>1</v>
      </c>
    </row>
    <row r="6" spans="1:2" ht="14.25" thickBot="1" x14ac:dyDescent="0.45">
      <c r="A6" s="26" t="s">
        <v>803</v>
      </c>
      <c r="B6" s="24">
        <f>'6-4. CO2排出量_総括'!H11</f>
        <v>5307.8134</v>
      </c>
    </row>
    <row r="7" spans="1:2" ht="14.25" thickBot="1" x14ac:dyDescent="0.45">
      <c r="A7" s="26" t="s">
        <v>804</v>
      </c>
      <c r="B7" s="24">
        <f>'6-4. CO2排出量_総括'!H16</f>
        <v>800</v>
      </c>
    </row>
    <row r="8" spans="1:2" ht="14.25" thickBot="1" x14ac:dyDescent="0.45">
      <c r="A8" s="578" t="s">
        <v>805</v>
      </c>
      <c r="B8" s="581"/>
    </row>
    <row r="9" spans="1:2" x14ac:dyDescent="0.4">
      <c r="A9" s="578" t="s">
        <v>806</v>
      </c>
      <c r="B9" s="581"/>
    </row>
    <row r="10" spans="1:2" x14ac:dyDescent="0.4">
      <c r="A10" s="25" t="str">
        <f>"活動量"&amp;E19</f>
        <v>活動量（平成29年度）</v>
      </c>
      <c r="B10" s="367">
        <f>'6-4. CO2排出量_総括'!H24</f>
        <v>1900</v>
      </c>
    </row>
    <row r="11" spans="1:2" x14ac:dyDescent="0.4">
      <c r="A11" s="26" t="str">
        <f>"活動量単位"&amp;E19</f>
        <v>活動量単位（平成29年度）</v>
      </c>
      <c r="B11" s="368" t="str">
        <f>'6-4. CO2排出量_総括'!K24</f>
        <v>t</v>
      </c>
    </row>
    <row r="12" spans="1:2" ht="14.25" thickBot="1" x14ac:dyDescent="0.45">
      <c r="A12" s="27" t="str">
        <f>"備考"&amp;E19</f>
        <v>備考（平成29年度）</v>
      </c>
      <c r="B12" s="369" t="str">
        <f>'6-4. CO2排出量_総括'!N24</f>
        <v>ガラス生産量</v>
      </c>
    </row>
    <row r="13" spans="1:2" x14ac:dyDescent="0.4">
      <c r="A13" s="25" t="str">
        <f>"活動量"&amp;E20</f>
        <v>活動量（平成30年度）</v>
      </c>
      <c r="B13" s="367">
        <f>'6-4. CO2排出量_総括'!H25</f>
        <v>2000</v>
      </c>
    </row>
    <row r="14" spans="1:2" x14ac:dyDescent="0.4">
      <c r="A14" s="26" t="str">
        <f>"活動量単位"&amp;E20</f>
        <v>活動量単位（平成30年度）</v>
      </c>
      <c r="B14" s="368" t="str">
        <f>'6-4. CO2排出量_総括'!K25</f>
        <v>t</v>
      </c>
    </row>
    <row r="15" spans="1:2" ht="14.25" thickBot="1" x14ac:dyDescent="0.45">
      <c r="A15" s="27" t="str">
        <f>"備考"&amp;E20</f>
        <v>備考（平成30年度）</v>
      </c>
      <c r="B15" s="370" t="str">
        <f>'6-4. CO2排出量_総括'!N25</f>
        <v>ガラス生産量</v>
      </c>
    </row>
    <row r="16" spans="1:2" x14ac:dyDescent="0.4">
      <c r="A16" s="25" t="str">
        <f>"活動量"&amp;E21</f>
        <v>活動量（平成31年度）</v>
      </c>
      <c r="B16" s="371">
        <f>'6-4. CO2排出量_総括'!H26</f>
        <v>2250</v>
      </c>
    </row>
    <row r="17" spans="1:5" x14ac:dyDescent="0.4">
      <c r="A17" s="26" t="str">
        <f>"活動量単位"&amp;E21</f>
        <v>活動量単位（平成31年度）</v>
      </c>
      <c r="B17" s="368" t="str">
        <f>'6-4. CO2排出量_総括'!K26</f>
        <v>t</v>
      </c>
    </row>
    <row r="18" spans="1:5" ht="14.25" thickBot="1" x14ac:dyDescent="0.45">
      <c r="A18" s="27" t="str">
        <f>"備考"&amp;E21</f>
        <v>備考（平成31年度）</v>
      </c>
      <c r="B18" s="369" t="str">
        <f>'6-4. CO2排出量_総括'!N26</f>
        <v>ガラス生産量</v>
      </c>
    </row>
    <row r="19" spans="1:5" x14ac:dyDescent="0.4">
      <c r="A19" s="574"/>
      <c r="B19" s="575"/>
      <c r="D19" s="22">
        <v>1</v>
      </c>
      <c r="E19" s="22" t="s">
        <v>862</v>
      </c>
    </row>
    <row r="20" spans="1:5" x14ac:dyDescent="0.4">
      <c r="A20" s="574"/>
      <c r="B20" s="575"/>
      <c r="D20" s="22">
        <v>2</v>
      </c>
      <c r="E20" s="22" t="s">
        <v>861</v>
      </c>
    </row>
    <row r="21" spans="1:5" x14ac:dyDescent="0.4">
      <c r="A21" s="574"/>
      <c r="B21" s="575"/>
      <c r="D21" s="22">
        <v>3</v>
      </c>
      <c r="E21" s="22" t="s">
        <v>863</v>
      </c>
    </row>
    <row r="22" spans="1:5" x14ac:dyDescent="0.4">
      <c r="A22" s="574"/>
      <c r="B22" s="575"/>
    </row>
    <row r="23" spans="1:5" x14ac:dyDescent="0.4">
      <c r="A23" s="574"/>
      <c r="B23" s="575"/>
    </row>
    <row r="24" spans="1:5" x14ac:dyDescent="0.4">
      <c r="A24" s="574"/>
      <c r="B24" s="575"/>
    </row>
    <row r="25" spans="1:5" x14ac:dyDescent="0.4">
      <c r="A25" s="574"/>
      <c r="B25" s="575"/>
    </row>
    <row r="26" spans="1:5" x14ac:dyDescent="0.4">
      <c r="A26" s="574"/>
      <c r="B26" s="575"/>
    </row>
    <row r="27" spans="1:5" x14ac:dyDescent="0.4">
      <c r="A27" s="574"/>
      <c r="B27" s="575"/>
    </row>
    <row r="28" spans="1:5" x14ac:dyDescent="0.4">
      <c r="A28" s="574"/>
      <c r="B28" s="575"/>
    </row>
    <row r="29" spans="1:5" x14ac:dyDescent="0.4">
      <c r="A29" s="574"/>
      <c r="B29" s="575"/>
    </row>
    <row r="30" spans="1:5" x14ac:dyDescent="0.4">
      <c r="A30" s="574"/>
      <c r="B30" s="575"/>
    </row>
    <row r="31" spans="1:5" x14ac:dyDescent="0.4">
      <c r="A31" s="574"/>
      <c r="B31" s="575"/>
    </row>
    <row r="32" spans="1:5" x14ac:dyDescent="0.4">
      <c r="A32" s="574"/>
      <c r="B32" s="575"/>
    </row>
    <row r="33" spans="1:2" x14ac:dyDescent="0.4">
      <c r="A33" s="574"/>
      <c r="B33" s="575"/>
    </row>
    <row r="34" spans="1:2" x14ac:dyDescent="0.4">
      <c r="A34" s="574"/>
      <c r="B34" s="575"/>
    </row>
    <row r="35" spans="1:2" x14ac:dyDescent="0.4">
      <c r="A35" s="574"/>
      <c r="B35" s="575"/>
    </row>
    <row r="36" spans="1:2" x14ac:dyDescent="0.4">
      <c r="A36" s="574"/>
      <c r="B36" s="575"/>
    </row>
    <row r="37" spans="1:2" x14ac:dyDescent="0.4">
      <c r="A37" s="574"/>
      <c r="B37" s="575"/>
    </row>
    <row r="38" spans="1:2" x14ac:dyDescent="0.4">
      <c r="A38" s="574"/>
      <c r="B38" s="575"/>
    </row>
    <row r="39" spans="1:2" x14ac:dyDescent="0.4">
      <c r="A39" s="574"/>
      <c r="B39" s="575"/>
    </row>
    <row r="40" spans="1:2" x14ac:dyDescent="0.4">
      <c r="A40" s="574"/>
      <c r="B40" s="575"/>
    </row>
    <row r="41" spans="1:2" x14ac:dyDescent="0.4">
      <c r="A41" s="574"/>
      <c r="B41" s="575"/>
    </row>
    <row r="42" spans="1:2" x14ac:dyDescent="0.4">
      <c r="A42" s="574"/>
      <c r="B42" s="575"/>
    </row>
    <row r="43" spans="1:2" x14ac:dyDescent="0.4">
      <c r="A43" s="574"/>
      <c r="B43" s="575"/>
    </row>
    <row r="44" spans="1:2" x14ac:dyDescent="0.4">
      <c r="A44" s="574"/>
      <c r="B44" s="575"/>
    </row>
    <row r="45" spans="1:2" x14ac:dyDescent="0.4">
      <c r="A45" s="574"/>
      <c r="B45" s="575"/>
    </row>
    <row r="46" spans="1:2" x14ac:dyDescent="0.4">
      <c r="A46" s="574"/>
      <c r="B46" s="575"/>
    </row>
    <row r="47" spans="1:2" x14ac:dyDescent="0.4">
      <c r="A47" s="574"/>
      <c r="B47" s="575"/>
    </row>
    <row r="48" spans="1:2" x14ac:dyDescent="0.4">
      <c r="A48" s="574"/>
      <c r="B48" s="575"/>
    </row>
    <row r="49" spans="1:2" x14ac:dyDescent="0.4">
      <c r="A49" s="574"/>
      <c r="B49" s="575"/>
    </row>
    <row r="50" spans="1:2" x14ac:dyDescent="0.4">
      <c r="A50" s="574"/>
      <c r="B50" s="575"/>
    </row>
    <row r="51" spans="1:2" x14ac:dyDescent="0.4">
      <c r="A51" s="574"/>
      <c r="B51" s="575"/>
    </row>
    <row r="52" spans="1:2" x14ac:dyDescent="0.4">
      <c r="A52" s="574"/>
      <c r="B52" s="575"/>
    </row>
    <row r="53" spans="1:2" x14ac:dyDescent="0.4">
      <c r="A53" s="574"/>
      <c r="B53" s="575"/>
    </row>
    <row r="54" spans="1:2" x14ac:dyDescent="0.4">
      <c r="A54" s="574"/>
      <c r="B54" s="575"/>
    </row>
    <row r="55" spans="1:2" x14ac:dyDescent="0.4">
      <c r="A55" s="574"/>
      <c r="B55" s="575"/>
    </row>
    <row r="56" spans="1:2" x14ac:dyDescent="0.4">
      <c r="A56" s="574"/>
      <c r="B56" s="575"/>
    </row>
    <row r="57" spans="1:2" x14ac:dyDescent="0.4">
      <c r="A57" s="574"/>
      <c r="B57" s="575"/>
    </row>
    <row r="58" spans="1:2" x14ac:dyDescent="0.4">
      <c r="A58" s="574"/>
      <c r="B58" s="575"/>
    </row>
    <row r="59" spans="1:2" x14ac:dyDescent="0.4">
      <c r="A59" s="574"/>
      <c r="B59" s="575"/>
    </row>
    <row r="60" spans="1:2" x14ac:dyDescent="0.4">
      <c r="A60" s="574"/>
      <c r="B60" s="575"/>
    </row>
    <row r="61" spans="1:2" x14ac:dyDescent="0.4">
      <c r="A61" s="574"/>
      <c r="B61" s="575"/>
    </row>
    <row r="62" spans="1:2" x14ac:dyDescent="0.4">
      <c r="A62" s="574"/>
      <c r="B62" s="575"/>
    </row>
    <row r="63" spans="1:2" x14ac:dyDescent="0.4">
      <c r="A63" s="574"/>
      <c r="B63" s="574"/>
    </row>
  </sheetData>
  <sheetProtection algorithmName="SHA-512" hashValue="kRHLpv5sh8MgXYghT8fzsz5uibdrFmT9dxf/9oi6jPxEq2YZQ+zth4G9NMiHG9+Mz8EAFjch7fdexscNAaEfiA==" saltValue="urNqy5HnZsV5ophQP0/AmQ==" spinCount="100000" sheet="1" scenarios="1" formatRows="0"/>
  <phoneticPr fontId="2"/>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176"/>
    <col min="2" max="2" width="8.75" style="174"/>
    <col min="3" max="3" width="8.75" style="175"/>
    <col min="4" max="4" width="25.5" style="176" customWidth="1"/>
    <col min="5" max="5" width="8.75" style="176"/>
    <col min="6" max="6" width="16.75" style="176" customWidth="1"/>
    <col min="7" max="8" width="8.75" style="176"/>
    <col min="9" max="9" width="17.25" style="176" customWidth="1"/>
    <col min="10" max="16384" width="8.75" style="176"/>
  </cols>
  <sheetData>
    <row r="4" spans="2:10" x14ac:dyDescent="0.4">
      <c r="D4" s="176" t="s">
        <v>780</v>
      </c>
    </row>
    <row r="6" spans="2:10" x14ac:dyDescent="0.4">
      <c r="B6" s="174" t="s">
        <v>726</v>
      </c>
    </row>
    <row r="7" spans="2:10" ht="19.5" thickBot="1" x14ac:dyDescent="0.45">
      <c r="B7" s="174" t="s">
        <v>727</v>
      </c>
      <c r="C7" s="175" t="s">
        <v>728</v>
      </c>
      <c r="D7" s="177" t="s">
        <v>645</v>
      </c>
      <c r="E7" s="177" t="s">
        <v>681</v>
      </c>
      <c r="F7" s="177" t="s">
        <v>710</v>
      </c>
      <c r="G7" s="177" t="s">
        <v>709</v>
      </c>
      <c r="H7" s="177" t="s">
        <v>685</v>
      </c>
      <c r="I7" s="178" t="s">
        <v>687</v>
      </c>
      <c r="J7" s="179" t="s">
        <v>775</v>
      </c>
    </row>
    <row r="8" spans="2:10" x14ac:dyDescent="0.4">
      <c r="B8" s="174">
        <v>1.2</v>
      </c>
      <c r="C8" s="175" t="s">
        <v>730</v>
      </c>
      <c r="D8" s="180" t="s">
        <v>593</v>
      </c>
      <c r="E8" s="181">
        <v>1</v>
      </c>
      <c r="F8" s="182" t="s">
        <v>711</v>
      </c>
      <c r="G8" s="182" t="s">
        <v>683</v>
      </c>
      <c r="H8" s="183" t="s">
        <v>689</v>
      </c>
      <c r="I8" s="182" t="s">
        <v>703</v>
      </c>
      <c r="J8" s="184" t="s">
        <v>776</v>
      </c>
    </row>
    <row r="9" spans="2:10" x14ac:dyDescent="0.4">
      <c r="B9" s="174">
        <v>1.1000000000000001</v>
      </c>
      <c r="C9" s="175" t="s">
        <v>729</v>
      </c>
      <c r="D9" s="185" t="s">
        <v>594</v>
      </c>
      <c r="E9" s="186">
        <v>0</v>
      </c>
      <c r="F9" s="178" t="s">
        <v>711</v>
      </c>
      <c r="G9" s="178" t="s">
        <v>684</v>
      </c>
      <c r="H9" s="178" t="s">
        <v>704</v>
      </c>
      <c r="I9" s="178" t="s">
        <v>688</v>
      </c>
      <c r="J9" s="187" t="s">
        <v>776</v>
      </c>
    </row>
    <row r="10" spans="2:10" x14ac:dyDescent="0.4">
      <c r="B10" s="174">
        <v>1.1000000000000001</v>
      </c>
      <c r="C10" s="175" t="s">
        <v>729</v>
      </c>
      <c r="D10" s="185" t="s">
        <v>595</v>
      </c>
      <c r="E10" s="186">
        <v>0</v>
      </c>
      <c r="F10" s="178" t="s">
        <v>711</v>
      </c>
      <c r="G10" s="178" t="s">
        <v>684</v>
      </c>
      <c r="H10" s="178" t="s">
        <v>704</v>
      </c>
      <c r="I10" s="178" t="s">
        <v>688</v>
      </c>
      <c r="J10" s="187" t="s">
        <v>776</v>
      </c>
    </row>
    <row r="11" spans="2:10" x14ac:dyDescent="0.4">
      <c r="B11" s="174">
        <v>1.1000000000000001</v>
      </c>
      <c r="C11" s="175" t="s">
        <v>729</v>
      </c>
      <c r="D11" s="185" t="s">
        <v>596</v>
      </c>
      <c r="E11" s="186">
        <v>0</v>
      </c>
      <c r="F11" s="178" t="s">
        <v>711</v>
      </c>
      <c r="G11" s="178" t="s">
        <v>684</v>
      </c>
      <c r="H11" s="178" t="s">
        <v>704</v>
      </c>
      <c r="I11" s="178" t="s">
        <v>688</v>
      </c>
      <c r="J11" s="187" t="s">
        <v>776</v>
      </c>
    </row>
    <row r="12" spans="2:10" x14ac:dyDescent="0.4">
      <c r="B12" s="174">
        <v>1.1000000000000001</v>
      </c>
      <c r="C12" s="175" t="s">
        <v>729</v>
      </c>
      <c r="D12" s="185" t="s">
        <v>597</v>
      </c>
      <c r="E12" s="186">
        <v>0</v>
      </c>
      <c r="F12" s="178" t="s">
        <v>711</v>
      </c>
      <c r="G12" s="178" t="s">
        <v>684</v>
      </c>
      <c r="H12" s="178" t="s">
        <v>704</v>
      </c>
      <c r="I12" s="178" t="s">
        <v>688</v>
      </c>
      <c r="J12" s="187" t="s">
        <v>776</v>
      </c>
    </row>
    <row r="13" spans="2:10" x14ac:dyDescent="0.4">
      <c r="B13" s="174">
        <v>1.1000000000000001</v>
      </c>
      <c r="C13" s="175" t="s">
        <v>729</v>
      </c>
      <c r="D13" s="185" t="s">
        <v>598</v>
      </c>
      <c r="E13" s="186">
        <v>0</v>
      </c>
      <c r="F13" s="178" t="s">
        <v>711</v>
      </c>
      <c r="G13" s="178" t="s">
        <v>684</v>
      </c>
      <c r="H13" s="178" t="s">
        <v>704</v>
      </c>
      <c r="I13" s="178" t="s">
        <v>688</v>
      </c>
      <c r="J13" s="187" t="s">
        <v>776</v>
      </c>
    </row>
    <row r="14" spans="2:10" x14ac:dyDescent="0.4">
      <c r="B14" s="174">
        <v>1.1000000000000001</v>
      </c>
      <c r="C14" s="175" t="s">
        <v>729</v>
      </c>
      <c r="D14" s="185" t="s">
        <v>599</v>
      </c>
      <c r="E14" s="186">
        <v>0</v>
      </c>
      <c r="F14" s="178" t="s">
        <v>711</v>
      </c>
      <c r="G14" s="179" t="s">
        <v>678</v>
      </c>
      <c r="H14" s="178" t="s">
        <v>705</v>
      </c>
      <c r="I14" s="178" t="s">
        <v>688</v>
      </c>
      <c r="J14" s="187" t="s">
        <v>776</v>
      </c>
    </row>
    <row r="15" spans="2:10" x14ac:dyDescent="0.4">
      <c r="B15" s="174">
        <v>1.1000000000000001</v>
      </c>
      <c r="C15" s="175" t="s">
        <v>729</v>
      </c>
      <c r="D15" s="185" t="s">
        <v>600</v>
      </c>
      <c r="E15" s="186">
        <v>0</v>
      </c>
      <c r="F15" s="178" t="s">
        <v>711</v>
      </c>
      <c r="G15" s="179" t="s">
        <v>678</v>
      </c>
      <c r="H15" s="178" t="s">
        <v>705</v>
      </c>
      <c r="I15" s="178" t="s">
        <v>688</v>
      </c>
      <c r="J15" s="187" t="s">
        <v>776</v>
      </c>
    </row>
    <row r="16" spans="2:10" x14ac:dyDescent="0.4">
      <c r="B16" s="174">
        <v>1.1000000000000001</v>
      </c>
      <c r="C16" s="175" t="s">
        <v>729</v>
      </c>
      <c r="D16" s="185" t="s">
        <v>601</v>
      </c>
      <c r="E16" s="186">
        <v>0</v>
      </c>
      <c r="F16" s="178" t="s">
        <v>711</v>
      </c>
      <c r="G16" s="179" t="s">
        <v>678</v>
      </c>
      <c r="H16" s="178" t="s">
        <v>705</v>
      </c>
      <c r="I16" s="178" t="s">
        <v>688</v>
      </c>
      <c r="J16" s="187" t="s">
        <v>776</v>
      </c>
    </row>
    <row r="17" spans="2:10" x14ac:dyDescent="0.4">
      <c r="B17" s="174">
        <v>1.1000000000000001</v>
      </c>
      <c r="C17" s="175" t="s">
        <v>729</v>
      </c>
      <c r="D17" s="185" t="s">
        <v>602</v>
      </c>
      <c r="E17" s="186">
        <v>0</v>
      </c>
      <c r="F17" s="178" t="s">
        <v>711</v>
      </c>
      <c r="G17" s="179" t="s">
        <v>678</v>
      </c>
      <c r="H17" s="178" t="s">
        <v>705</v>
      </c>
      <c r="I17" s="178" t="s">
        <v>688</v>
      </c>
      <c r="J17" s="187" t="s">
        <v>776</v>
      </c>
    </row>
    <row r="18" spans="2:10" x14ac:dyDescent="0.4">
      <c r="B18" s="174">
        <v>1.1000000000000001</v>
      </c>
      <c r="C18" s="175" t="s">
        <v>729</v>
      </c>
      <c r="D18" s="185" t="s">
        <v>603</v>
      </c>
      <c r="E18" s="186">
        <v>0</v>
      </c>
      <c r="F18" s="178" t="s">
        <v>711</v>
      </c>
      <c r="G18" s="179" t="s">
        <v>678</v>
      </c>
      <c r="H18" s="178" t="s">
        <v>705</v>
      </c>
      <c r="I18" s="178" t="s">
        <v>688</v>
      </c>
      <c r="J18" s="187" t="s">
        <v>776</v>
      </c>
    </row>
    <row r="19" spans="2:10" x14ac:dyDescent="0.4">
      <c r="B19" s="174">
        <v>1.1000000000000001</v>
      </c>
      <c r="C19" s="175" t="s">
        <v>729</v>
      </c>
      <c r="D19" s="185" t="s">
        <v>604</v>
      </c>
      <c r="E19" s="186">
        <v>0</v>
      </c>
      <c r="F19" s="178" t="s">
        <v>711</v>
      </c>
      <c r="G19" s="179" t="s">
        <v>678</v>
      </c>
      <c r="H19" s="178" t="s">
        <v>705</v>
      </c>
      <c r="I19" s="178" t="s">
        <v>688</v>
      </c>
      <c r="J19" s="187" t="s">
        <v>776</v>
      </c>
    </row>
    <row r="20" spans="2:10" x14ac:dyDescent="0.4">
      <c r="B20" s="174">
        <v>1.1000000000000001</v>
      </c>
      <c r="C20" s="175" t="s">
        <v>729</v>
      </c>
      <c r="D20" s="185" t="s">
        <v>605</v>
      </c>
      <c r="E20" s="186">
        <v>0</v>
      </c>
      <c r="F20" s="178" t="s">
        <v>711</v>
      </c>
      <c r="G20" s="179" t="s">
        <v>678</v>
      </c>
      <c r="H20" s="178" t="s">
        <v>705</v>
      </c>
      <c r="I20" s="178" t="s">
        <v>688</v>
      </c>
      <c r="J20" s="187" t="s">
        <v>776</v>
      </c>
    </row>
    <row r="21" spans="2:10" x14ac:dyDescent="0.4">
      <c r="B21" s="174">
        <v>1.1000000000000001</v>
      </c>
      <c r="C21" s="175" t="s">
        <v>729</v>
      </c>
      <c r="D21" s="185" t="s">
        <v>606</v>
      </c>
      <c r="E21" s="186">
        <v>0</v>
      </c>
      <c r="F21" s="178" t="s">
        <v>711</v>
      </c>
      <c r="G21" s="179" t="s">
        <v>678</v>
      </c>
      <c r="H21" s="178" t="s">
        <v>705</v>
      </c>
      <c r="I21" s="178" t="s">
        <v>688</v>
      </c>
      <c r="J21" s="187" t="s">
        <v>776</v>
      </c>
    </row>
    <row r="22" spans="2:10" x14ac:dyDescent="0.4">
      <c r="B22" s="174">
        <v>1.1000000000000001</v>
      </c>
      <c r="C22" s="175" t="s">
        <v>729</v>
      </c>
      <c r="D22" s="185" t="s">
        <v>607</v>
      </c>
      <c r="E22" s="186">
        <v>0</v>
      </c>
      <c r="F22" s="178" t="s">
        <v>711</v>
      </c>
      <c r="G22" s="179" t="s">
        <v>678</v>
      </c>
      <c r="H22" s="178" t="s">
        <v>705</v>
      </c>
      <c r="I22" s="178" t="s">
        <v>688</v>
      </c>
      <c r="J22" s="187" t="s">
        <v>776</v>
      </c>
    </row>
    <row r="23" spans="2:10" x14ac:dyDescent="0.4">
      <c r="B23" s="174">
        <v>1.1000000000000001</v>
      </c>
      <c r="C23" s="175" t="s">
        <v>729</v>
      </c>
      <c r="D23" s="185" t="s">
        <v>608</v>
      </c>
      <c r="E23" s="186">
        <v>0</v>
      </c>
      <c r="F23" s="178" t="s">
        <v>711</v>
      </c>
      <c r="G23" s="179" t="s">
        <v>678</v>
      </c>
      <c r="H23" s="178" t="s">
        <v>705</v>
      </c>
      <c r="I23" s="178" t="s">
        <v>688</v>
      </c>
      <c r="J23" s="187" t="s">
        <v>776</v>
      </c>
    </row>
    <row r="24" spans="2:10" x14ac:dyDescent="0.4">
      <c r="B24" s="174">
        <v>1.1000000000000001</v>
      </c>
      <c r="C24" s="175" t="s">
        <v>729</v>
      </c>
      <c r="D24" s="185" t="s">
        <v>609</v>
      </c>
      <c r="E24" s="186">
        <v>0</v>
      </c>
      <c r="F24" s="178" t="s">
        <v>711</v>
      </c>
      <c r="G24" s="178" t="s">
        <v>684</v>
      </c>
      <c r="H24" s="178" t="s">
        <v>704</v>
      </c>
      <c r="I24" s="178" t="s">
        <v>688</v>
      </c>
      <c r="J24" s="187" t="s">
        <v>776</v>
      </c>
    </row>
    <row r="25" spans="2:10" x14ac:dyDescent="0.4">
      <c r="B25" s="174">
        <v>1.1000000000000001</v>
      </c>
      <c r="C25" s="175" t="s">
        <v>729</v>
      </c>
      <c r="D25" s="185" t="s">
        <v>610</v>
      </c>
      <c r="E25" s="186">
        <v>0</v>
      </c>
      <c r="F25" s="178" t="s">
        <v>711</v>
      </c>
      <c r="G25" s="178" t="s">
        <v>684</v>
      </c>
      <c r="H25" s="178" t="s">
        <v>704</v>
      </c>
      <c r="I25" s="178" t="s">
        <v>688</v>
      </c>
      <c r="J25" s="187" t="s">
        <v>776</v>
      </c>
    </row>
    <row r="26" spans="2:10" x14ac:dyDescent="0.4">
      <c r="B26" s="174">
        <v>1.1000000000000001</v>
      </c>
      <c r="C26" s="175" t="s">
        <v>729</v>
      </c>
      <c r="D26" s="185" t="s">
        <v>611</v>
      </c>
      <c r="E26" s="186">
        <v>0</v>
      </c>
      <c r="F26" s="178" t="s">
        <v>711</v>
      </c>
      <c r="G26" s="179" t="s">
        <v>682</v>
      </c>
      <c r="H26" s="178" t="s">
        <v>706</v>
      </c>
      <c r="I26" s="178" t="s">
        <v>688</v>
      </c>
      <c r="J26" s="187" t="s">
        <v>776</v>
      </c>
    </row>
    <row r="27" spans="2:10" x14ac:dyDescent="0.4">
      <c r="B27" s="174">
        <v>1.1000000000000001</v>
      </c>
      <c r="C27" s="175" t="s">
        <v>729</v>
      </c>
      <c r="D27" s="185" t="s">
        <v>612</v>
      </c>
      <c r="E27" s="186">
        <v>0</v>
      </c>
      <c r="F27" s="178" t="s">
        <v>711</v>
      </c>
      <c r="G27" s="178" t="s">
        <v>684</v>
      </c>
      <c r="H27" s="178" t="s">
        <v>704</v>
      </c>
      <c r="I27" s="178" t="s">
        <v>688</v>
      </c>
      <c r="J27" s="187" t="s">
        <v>776</v>
      </c>
    </row>
    <row r="28" spans="2:10" x14ac:dyDescent="0.4">
      <c r="B28" s="174">
        <v>1.1000000000000001</v>
      </c>
      <c r="C28" s="175" t="s">
        <v>729</v>
      </c>
      <c r="D28" s="185" t="s">
        <v>858</v>
      </c>
      <c r="E28" s="186">
        <v>0</v>
      </c>
      <c r="F28" s="178" t="s">
        <v>711</v>
      </c>
      <c r="G28" s="179" t="s">
        <v>682</v>
      </c>
      <c r="H28" s="178" t="s">
        <v>706</v>
      </c>
      <c r="I28" s="178" t="s">
        <v>688</v>
      </c>
      <c r="J28" s="187" t="s">
        <v>776</v>
      </c>
    </row>
    <row r="29" spans="2:10" x14ac:dyDescent="0.4">
      <c r="B29" s="174">
        <v>1.1000000000000001</v>
      </c>
      <c r="C29" s="175" t="s">
        <v>729</v>
      </c>
      <c r="D29" s="185" t="s">
        <v>614</v>
      </c>
      <c r="E29" s="186">
        <v>0</v>
      </c>
      <c r="F29" s="178" t="s">
        <v>711</v>
      </c>
      <c r="G29" s="178" t="s">
        <v>684</v>
      </c>
      <c r="H29" s="178" t="s">
        <v>704</v>
      </c>
      <c r="I29" s="178" t="s">
        <v>688</v>
      </c>
      <c r="J29" s="187" t="s">
        <v>776</v>
      </c>
    </row>
    <row r="30" spans="2:10" x14ac:dyDescent="0.4">
      <c r="B30" s="174">
        <v>1.1000000000000001</v>
      </c>
      <c r="C30" s="175" t="s">
        <v>729</v>
      </c>
      <c r="D30" s="185" t="s">
        <v>615</v>
      </c>
      <c r="E30" s="186">
        <v>0</v>
      </c>
      <c r="F30" s="178" t="s">
        <v>711</v>
      </c>
      <c r="G30" s="178" t="s">
        <v>684</v>
      </c>
      <c r="H30" s="178" t="s">
        <v>704</v>
      </c>
      <c r="I30" s="178" t="s">
        <v>688</v>
      </c>
      <c r="J30" s="187" t="s">
        <v>776</v>
      </c>
    </row>
    <row r="31" spans="2:10" x14ac:dyDescent="0.4">
      <c r="B31" s="174">
        <v>1.1000000000000001</v>
      </c>
      <c r="C31" s="175" t="s">
        <v>729</v>
      </c>
      <c r="D31" s="185" t="s">
        <v>616</v>
      </c>
      <c r="E31" s="186">
        <v>0</v>
      </c>
      <c r="F31" s="178" t="s">
        <v>711</v>
      </c>
      <c r="G31" s="179" t="s">
        <v>678</v>
      </c>
      <c r="H31" s="178" t="s">
        <v>705</v>
      </c>
      <c r="I31" s="178" t="s">
        <v>688</v>
      </c>
      <c r="J31" s="187" t="s">
        <v>776</v>
      </c>
    </row>
    <row r="32" spans="2:10" x14ac:dyDescent="0.4">
      <c r="B32" s="174">
        <v>1.1000000000000001</v>
      </c>
      <c r="C32" s="175" t="s">
        <v>729</v>
      </c>
      <c r="D32" s="185" t="s">
        <v>617</v>
      </c>
      <c r="E32" s="186">
        <v>0</v>
      </c>
      <c r="F32" s="178" t="s">
        <v>711</v>
      </c>
      <c r="G32" s="179" t="s">
        <v>682</v>
      </c>
      <c r="H32" s="178" t="s">
        <v>706</v>
      </c>
      <c r="I32" s="178" t="s">
        <v>688</v>
      </c>
      <c r="J32" s="187" t="s">
        <v>776</v>
      </c>
    </row>
    <row r="33" spans="2:11" x14ac:dyDescent="0.4">
      <c r="B33" s="174">
        <v>1.1000000000000001</v>
      </c>
      <c r="C33" s="175" t="s">
        <v>729</v>
      </c>
      <c r="D33" s="185" t="s">
        <v>618</v>
      </c>
      <c r="E33" s="186">
        <v>0</v>
      </c>
      <c r="F33" s="178" t="s">
        <v>711</v>
      </c>
      <c r="G33" s="179" t="s">
        <v>682</v>
      </c>
      <c r="H33" s="178" t="s">
        <v>706</v>
      </c>
      <c r="I33" s="178" t="s">
        <v>688</v>
      </c>
      <c r="J33" s="187" t="s">
        <v>776</v>
      </c>
    </row>
    <row r="34" spans="2:11" x14ac:dyDescent="0.4">
      <c r="B34" s="174">
        <v>1.1000000000000001</v>
      </c>
      <c r="C34" s="175" t="s">
        <v>729</v>
      </c>
      <c r="D34" s="185" t="s">
        <v>619</v>
      </c>
      <c r="E34" s="186">
        <v>0</v>
      </c>
      <c r="F34" s="178" t="s">
        <v>711</v>
      </c>
      <c r="G34" s="179" t="s">
        <v>682</v>
      </c>
      <c r="H34" s="178" t="s">
        <v>706</v>
      </c>
      <c r="I34" s="178" t="s">
        <v>688</v>
      </c>
      <c r="J34" s="187" t="s">
        <v>776</v>
      </c>
    </row>
    <row r="35" spans="2:11" x14ac:dyDescent="0.4">
      <c r="B35" s="174">
        <v>1.1000000000000001</v>
      </c>
      <c r="C35" s="175" t="s">
        <v>729</v>
      </c>
      <c r="D35" s="185" t="s">
        <v>620</v>
      </c>
      <c r="E35" s="186">
        <v>0</v>
      </c>
      <c r="F35" s="178" t="s">
        <v>711</v>
      </c>
      <c r="G35" s="179" t="s">
        <v>682</v>
      </c>
      <c r="H35" s="178" t="s">
        <v>706</v>
      </c>
      <c r="I35" s="178" t="s">
        <v>688</v>
      </c>
      <c r="J35" s="187" t="s">
        <v>776</v>
      </c>
    </row>
    <row r="36" spans="2:11" x14ac:dyDescent="0.4">
      <c r="B36" s="174">
        <v>1.3</v>
      </c>
      <c r="C36" s="175" t="s">
        <v>731</v>
      </c>
      <c r="D36" s="185" t="s">
        <v>621</v>
      </c>
      <c r="E36" s="186">
        <v>1</v>
      </c>
      <c r="F36" s="178" t="s">
        <v>711</v>
      </c>
      <c r="G36" s="178" t="s">
        <v>686</v>
      </c>
      <c r="H36" s="188" t="s">
        <v>689</v>
      </c>
      <c r="I36" s="178" t="s">
        <v>688</v>
      </c>
      <c r="J36" s="187" t="s">
        <v>776</v>
      </c>
    </row>
    <row r="37" spans="2:11" x14ac:dyDescent="0.4">
      <c r="B37" s="174">
        <v>1.3</v>
      </c>
      <c r="C37" s="175" t="s">
        <v>731</v>
      </c>
      <c r="D37" s="185" t="s">
        <v>622</v>
      </c>
      <c r="E37" s="186">
        <v>1</v>
      </c>
      <c r="F37" s="178" t="s">
        <v>711</v>
      </c>
      <c r="G37" s="178" t="s">
        <v>686</v>
      </c>
      <c r="H37" s="188" t="s">
        <v>689</v>
      </c>
      <c r="I37" s="178" t="s">
        <v>688</v>
      </c>
      <c r="J37" s="187" t="s">
        <v>776</v>
      </c>
    </row>
    <row r="38" spans="2:11" x14ac:dyDescent="0.4">
      <c r="B38" s="174">
        <v>1.3</v>
      </c>
      <c r="C38" s="175" t="s">
        <v>731</v>
      </c>
      <c r="D38" s="185" t="s">
        <v>623</v>
      </c>
      <c r="E38" s="186">
        <v>1</v>
      </c>
      <c r="F38" s="178" t="s">
        <v>711</v>
      </c>
      <c r="G38" s="178" t="s">
        <v>686</v>
      </c>
      <c r="H38" s="188" t="s">
        <v>689</v>
      </c>
      <c r="I38" s="178" t="s">
        <v>688</v>
      </c>
      <c r="J38" s="187" t="s">
        <v>776</v>
      </c>
    </row>
    <row r="39" spans="2:11" x14ac:dyDescent="0.4">
      <c r="B39" s="174">
        <v>1.3</v>
      </c>
      <c r="C39" s="175" t="s">
        <v>731</v>
      </c>
      <c r="D39" s="185" t="s">
        <v>624</v>
      </c>
      <c r="E39" s="186">
        <v>1</v>
      </c>
      <c r="F39" s="178" t="s">
        <v>711</v>
      </c>
      <c r="G39" s="178" t="s">
        <v>686</v>
      </c>
      <c r="H39" s="188" t="s">
        <v>689</v>
      </c>
      <c r="I39" s="178" t="s">
        <v>688</v>
      </c>
      <c r="J39" s="187" t="s">
        <v>776</v>
      </c>
    </row>
    <row r="40" spans="2:11" x14ac:dyDescent="0.4">
      <c r="B40" s="189">
        <v>1.4</v>
      </c>
      <c r="C40" s="190" t="s">
        <v>732</v>
      </c>
      <c r="D40" s="191" t="s">
        <v>625</v>
      </c>
      <c r="E40" s="192">
        <v>1</v>
      </c>
      <c r="F40" s="193" t="s">
        <v>712</v>
      </c>
      <c r="G40" s="193" t="s">
        <v>683</v>
      </c>
      <c r="H40" s="194" t="s">
        <v>689</v>
      </c>
      <c r="I40" s="193" t="s">
        <v>703</v>
      </c>
      <c r="J40" s="195" t="s">
        <v>689</v>
      </c>
      <c r="K40" s="191" t="s">
        <v>770</v>
      </c>
    </row>
    <row r="41" spans="2:11" x14ac:dyDescent="0.4">
      <c r="B41" s="189">
        <v>1.4</v>
      </c>
      <c r="C41" s="190" t="s">
        <v>732</v>
      </c>
      <c r="D41" s="191" t="s">
        <v>626</v>
      </c>
      <c r="E41" s="192">
        <v>1</v>
      </c>
      <c r="F41" s="193" t="s">
        <v>713</v>
      </c>
      <c r="G41" s="193" t="s">
        <v>683</v>
      </c>
      <c r="H41" s="194" t="s">
        <v>689</v>
      </c>
      <c r="I41" s="193" t="s">
        <v>703</v>
      </c>
      <c r="J41" s="195" t="s">
        <v>689</v>
      </c>
      <c r="K41" s="191" t="s">
        <v>771</v>
      </c>
    </row>
    <row r="42" spans="2:11" x14ac:dyDescent="0.4">
      <c r="B42" s="189">
        <v>1.4</v>
      </c>
      <c r="C42" s="190" t="s">
        <v>732</v>
      </c>
      <c r="D42" s="191" t="s">
        <v>627</v>
      </c>
      <c r="E42" s="192">
        <v>1</v>
      </c>
      <c r="F42" s="193" t="s">
        <v>712</v>
      </c>
      <c r="G42" s="193" t="s">
        <v>686</v>
      </c>
      <c r="H42" s="194" t="s">
        <v>689</v>
      </c>
      <c r="I42" s="193" t="s">
        <v>688</v>
      </c>
      <c r="J42" s="195" t="s">
        <v>689</v>
      </c>
      <c r="K42" s="191" t="s">
        <v>772</v>
      </c>
    </row>
    <row r="43" spans="2:11" x14ac:dyDescent="0.4">
      <c r="B43" s="189">
        <v>1.4</v>
      </c>
      <c r="C43" s="190" t="s">
        <v>732</v>
      </c>
      <c r="D43" s="191" t="s">
        <v>628</v>
      </c>
      <c r="E43" s="192">
        <v>1</v>
      </c>
      <c r="F43" s="193" t="s">
        <v>713</v>
      </c>
      <c r="G43" s="193" t="s">
        <v>686</v>
      </c>
      <c r="H43" s="194" t="s">
        <v>689</v>
      </c>
      <c r="I43" s="193" t="s">
        <v>688</v>
      </c>
      <c r="J43" s="195" t="s">
        <v>689</v>
      </c>
      <c r="K43" s="191" t="s">
        <v>773</v>
      </c>
    </row>
    <row r="44" spans="2:11" x14ac:dyDescent="0.4">
      <c r="B44" s="174">
        <v>2</v>
      </c>
      <c r="C44" s="175" t="s">
        <v>733</v>
      </c>
      <c r="D44" s="185" t="s">
        <v>629</v>
      </c>
      <c r="E44" s="186">
        <v>1</v>
      </c>
      <c r="F44" s="178" t="s">
        <v>714</v>
      </c>
      <c r="G44" s="178" t="s">
        <v>684</v>
      </c>
      <c r="H44" s="188" t="s">
        <v>689</v>
      </c>
      <c r="I44" s="178" t="s">
        <v>691</v>
      </c>
      <c r="J44" s="195" t="s">
        <v>689</v>
      </c>
    </row>
    <row r="45" spans="2:11" x14ac:dyDescent="0.4">
      <c r="B45" s="174">
        <v>2</v>
      </c>
      <c r="C45" s="175" t="s">
        <v>733</v>
      </c>
      <c r="D45" s="185" t="s">
        <v>630</v>
      </c>
      <c r="E45" s="186">
        <v>1</v>
      </c>
      <c r="F45" s="178" t="s">
        <v>714</v>
      </c>
      <c r="G45" s="178" t="s">
        <v>684</v>
      </c>
      <c r="H45" s="188" t="s">
        <v>689</v>
      </c>
      <c r="I45" s="178" t="s">
        <v>691</v>
      </c>
      <c r="J45" s="195" t="s">
        <v>689</v>
      </c>
    </row>
    <row r="46" spans="2:11" x14ac:dyDescent="0.4">
      <c r="B46" s="174">
        <v>2</v>
      </c>
      <c r="C46" s="175" t="s">
        <v>733</v>
      </c>
      <c r="D46" s="185" t="s">
        <v>631</v>
      </c>
      <c r="E46" s="186">
        <v>1</v>
      </c>
      <c r="F46" s="178" t="s">
        <v>714</v>
      </c>
      <c r="G46" s="178" t="s">
        <v>684</v>
      </c>
      <c r="H46" s="188" t="s">
        <v>689</v>
      </c>
      <c r="I46" s="178" t="s">
        <v>691</v>
      </c>
      <c r="J46" s="195" t="s">
        <v>689</v>
      </c>
    </row>
    <row r="47" spans="2:11" x14ac:dyDescent="0.4">
      <c r="B47" s="174">
        <v>2</v>
      </c>
      <c r="C47" s="175" t="s">
        <v>733</v>
      </c>
      <c r="D47" s="185" t="s">
        <v>632</v>
      </c>
      <c r="E47" s="186">
        <v>1</v>
      </c>
      <c r="F47" s="178" t="s">
        <v>714</v>
      </c>
      <c r="G47" s="178" t="s">
        <v>684</v>
      </c>
      <c r="H47" s="188" t="s">
        <v>689</v>
      </c>
      <c r="I47" s="178" t="s">
        <v>691</v>
      </c>
      <c r="J47" s="195" t="s">
        <v>689</v>
      </c>
    </row>
    <row r="48" spans="2:11" x14ac:dyDescent="0.4">
      <c r="B48" s="174">
        <v>2</v>
      </c>
      <c r="C48" s="175" t="s">
        <v>733</v>
      </c>
      <c r="D48" s="185" t="s">
        <v>633</v>
      </c>
      <c r="E48" s="186">
        <v>1</v>
      </c>
      <c r="F48" s="178" t="s">
        <v>714</v>
      </c>
      <c r="G48" s="178" t="s">
        <v>684</v>
      </c>
      <c r="H48" s="188" t="s">
        <v>689</v>
      </c>
      <c r="I48" s="178" t="s">
        <v>691</v>
      </c>
      <c r="J48" s="195" t="s">
        <v>689</v>
      </c>
    </row>
    <row r="49" spans="2:10" x14ac:dyDescent="0.4">
      <c r="B49" s="174">
        <v>2</v>
      </c>
      <c r="C49" s="175" t="s">
        <v>733</v>
      </c>
      <c r="D49" s="185" t="s">
        <v>634</v>
      </c>
      <c r="E49" s="186">
        <v>1</v>
      </c>
      <c r="F49" s="178" t="s">
        <v>714</v>
      </c>
      <c r="G49" s="178" t="s">
        <v>690</v>
      </c>
      <c r="H49" s="188" t="s">
        <v>689</v>
      </c>
      <c r="I49" s="178" t="s">
        <v>692</v>
      </c>
      <c r="J49" s="195" t="s">
        <v>689</v>
      </c>
    </row>
    <row r="50" spans="2:10" x14ac:dyDescent="0.4">
      <c r="B50" s="174">
        <v>2</v>
      </c>
      <c r="C50" s="175" t="s">
        <v>733</v>
      </c>
      <c r="D50" s="185" t="s">
        <v>635</v>
      </c>
      <c r="E50" s="186">
        <v>1</v>
      </c>
      <c r="F50" s="178" t="s">
        <v>714</v>
      </c>
      <c r="G50" s="178" t="s">
        <v>690</v>
      </c>
      <c r="H50" s="188" t="s">
        <v>689</v>
      </c>
      <c r="I50" s="178" t="s">
        <v>692</v>
      </c>
      <c r="J50" s="195" t="s">
        <v>689</v>
      </c>
    </row>
    <row r="51" spans="2:10" x14ac:dyDescent="0.4">
      <c r="B51" s="174">
        <v>2</v>
      </c>
      <c r="C51" s="175" t="s">
        <v>733</v>
      </c>
      <c r="D51" s="185" t="s">
        <v>636</v>
      </c>
      <c r="E51" s="186">
        <v>1</v>
      </c>
      <c r="F51" s="178" t="s">
        <v>714</v>
      </c>
      <c r="G51" s="178" t="s">
        <v>684</v>
      </c>
      <c r="H51" s="188" t="s">
        <v>689</v>
      </c>
      <c r="I51" s="178" t="s">
        <v>691</v>
      </c>
      <c r="J51" s="195" t="s">
        <v>689</v>
      </c>
    </row>
    <row r="52" spans="2:10" x14ac:dyDescent="0.4">
      <c r="B52" s="174">
        <v>2</v>
      </c>
      <c r="C52" s="175" t="s">
        <v>733</v>
      </c>
      <c r="D52" s="185" t="s">
        <v>637</v>
      </c>
      <c r="E52" s="186">
        <v>1</v>
      </c>
      <c r="F52" s="178" t="s">
        <v>714</v>
      </c>
      <c r="G52" s="178" t="s">
        <v>684</v>
      </c>
      <c r="H52" s="188" t="s">
        <v>689</v>
      </c>
      <c r="I52" s="178" t="s">
        <v>691</v>
      </c>
      <c r="J52" s="195" t="s">
        <v>689</v>
      </c>
    </row>
    <row r="53" spans="2:10" x14ac:dyDescent="0.4">
      <c r="B53" s="174">
        <v>3.1</v>
      </c>
      <c r="C53" s="175" t="s">
        <v>734</v>
      </c>
      <c r="D53" s="185" t="s">
        <v>638</v>
      </c>
      <c r="E53" s="186">
        <v>1</v>
      </c>
      <c r="F53" s="178" t="s">
        <v>716</v>
      </c>
      <c r="G53" s="178" t="s">
        <v>684</v>
      </c>
      <c r="H53" s="188" t="s">
        <v>689</v>
      </c>
      <c r="I53" s="178" t="s">
        <v>691</v>
      </c>
      <c r="J53" s="195" t="s">
        <v>689</v>
      </c>
    </row>
    <row r="54" spans="2:10" x14ac:dyDescent="0.4">
      <c r="B54" s="174">
        <v>3.2</v>
      </c>
      <c r="C54" s="175" t="s">
        <v>735</v>
      </c>
      <c r="D54" s="185" t="s">
        <v>722</v>
      </c>
      <c r="E54" s="186">
        <v>1</v>
      </c>
      <c r="F54" s="178" t="s">
        <v>717</v>
      </c>
      <c r="G54" s="178" t="s">
        <v>684</v>
      </c>
      <c r="H54" s="188" t="s">
        <v>689</v>
      </c>
      <c r="I54" s="178" t="s">
        <v>691</v>
      </c>
      <c r="J54" s="195" t="s">
        <v>689</v>
      </c>
    </row>
    <row r="55" spans="2:10" x14ac:dyDescent="0.4">
      <c r="B55" s="174">
        <v>3.2</v>
      </c>
      <c r="C55" s="175" t="s">
        <v>735</v>
      </c>
      <c r="D55" s="185" t="s">
        <v>723</v>
      </c>
      <c r="E55" s="186">
        <v>1</v>
      </c>
      <c r="F55" s="178" t="s">
        <v>717</v>
      </c>
      <c r="G55" s="178" t="s">
        <v>684</v>
      </c>
      <c r="H55" s="188" t="s">
        <v>689</v>
      </c>
      <c r="I55" s="178" t="s">
        <v>691</v>
      </c>
      <c r="J55" s="195" t="s">
        <v>689</v>
      </c>
    </row>
    <row r="56" spans="2:10" x14ac:dyDescent="0.4">
      <c r="B56" s="174">
        <v>3.3</v>
      </c>
      <c r="C56" s="175" t="s">
        <v>736</v>
      </c>
      <c r="D56" s="185" t="s">
        <v>724</v>
      </c>
      <c r="E56" s="186">
        <v>1</v>
      </c>
      <c r="F56" s="178" t="s">
        <v>711</v>
      </c>
      <c r="G56" s="178" t="s">
        <v>684</v>
      </c>
      <c r="H56" s="188" t="s">
        <v>689</v>
      </c>
      <c r="I56" s="178" t="s">
        <v>691</v>
      </c>
      <c r="J56" s="195" t="s">
        <v>689</v>
      </c>
    </row>
    <row r="57" spans="2:10" x14ac:dyDescent="0.4">
      <c r="B57" s="174">
        <v>3.3</v>
      </c>
      <c r="C57" s="175" t="s">
        <v>736</v>
      </c>
      <c r="D57" s="185" t="s">
        <v>725</v>
      </c>
      <c r="E57" s="186">
        <v>1</v>
      </c>
      <c r="F57" s="178" t="s">
        <v>711</v>
      </c>
      <c r="G57" s="178" t="s">
        <v>684</v>
      </c>
      <c r="H57" s="188" t="s">
        <v>689</v>
      </c>
      <c r="I57" s="178" t="s">
        <v>691</v>
      </c>
      <c r="J57" s="195" t="s">
        <v>689</v>
      </c>
    </row>
    <row r="58" spans="2:10" x14ac:dyDescent="0.4">
      <c r="B58" s="174">
        <v>3.4</v>
      </c>
      <c r="C58" s="175" t="s">
        <v>737</v>
      </c>
      <c r="D58" s="185" t="s">
        <v>639</v>
      </c>
      <c r="E58" s="186">
        <v>1</v>
      </c>
      <c r="F58" s="178" t="s">
        <v>718</v>
      </c>
      <c r="G58" s="178" t="s">
        <v>684</v>
      </c>
      <c r="H58" s="188" t="s">
        <v>689</v>
      </c>
      <c r="I58" s="178" t="s">
        <v>691</v>
      </c>
      <c r="J58" s="195" t="s">
        <v>689</v>
      </c>
    </row>
    <row r="59" spans="2:10" x14ac:dyDescent="0.4">
      <c r="B59" s="174">
        <v>3.5</v>
      </c>
      <c r="C59" s="175" t="s">
        <v>738</v>
      </c>
      <c r="D59" s="185" t="s">
        <v>640</v>
      </c>
      <c r="E59" s="186">
        <v>1</v>
      </c>
      <c r="F59" s="178" t="s">
        <v>711</v>
      </c>
      <c r="G59" s="178" t="s">
        <v>684</v>
      </c>
      <c r="H59" s="188" t="s">
        <v>689</v>
      </c>
      <c r="I59" s="178" t="s">
        <v>691</v>
      </c>
      <c r="J59" s="195" t="s">
        <v>689</v>
      </c>
    </row>
    <row r="60" spans="2:10" x14ac:dyDescent="0.4">
      <c r="B60" s="174">
        <v>3.6</v>
      </c>
      <c r="C60" s="175" t="s">
        <v>739</v>
      </c>
      <c r="D60" s="185" t="s">
        <v>693</v>
      </c>
      <c r="E60" s="186">
        <v>1</v>
      </c>
      <c r="F60" s="178" t="s">
        <v>717</v>
      </c>
      <c r="G60" s="178" t="s">
        <v>684</v>
      </c>
      <c r="H60" s="188" t="s">
        <v>689</v>
      </c>
      <c r="I60" s="178" t="s">
        <v>691</v>
      </c>
      <c r="J60" s="195" t="s">
        <v>689</v>
      </c>
    </row>
    <row r="61" spans="2:10" x14ac:dyDescent="0.4">
      <c r="B61" s="174">
        <v>3.6</v>
      </c>
      <c r="C61" s="175" t="s">
        <v>739</v>
      </c>
      <c r="D61" s="185" t="s">
        <v>694</v>
      </c>
      <c r="E61" s="186">
        <v>1</v>
      </c>
      <c r="F61" s="178" t="s">
        <v>717</v>
      </c>
      <c r="G61" s="178" t="s">
        <v>690</v>
      </c>
      <c r="H61" s="188" t="s">
        <v>689</v>
      </c>
      <c r="I61" s="178" t="s">
        <v>692</v>
      </c>
      <c r="J61" s="195" t="s">
        <v>689</v>
      </c>
    </row>
    <row r="62" spans="2:10" x14ac:dyDescent="0.4">
      <c r="B62" s="174">
        <v>3.6</v>
      </c>
      <c r="C62" s="175" t="s">
        <v>739</v>
      </c>
      <c r="D62" s="185" t="s">
        <v>695</v>
      </c>
      <c r="E62" s="186">
        <v>1</v>
      </c>
      <c r="F62" s="178" t="s">
        <v>717</v>
      </c>
      <c r="G62" s="178" t="s">
        <v>684</v>
      </c>
      <c r="H62" s="188" t="s">
        <v>689</v>
      </c>
      <c r="I62" s="178" t="s">
        <v>691</v>
      </c>
      <c r="J62" s="195" t="s">
        <v>689</v>
      </c>
    </row>
    <row r="63" spans="2:10" x14ac:dyDescent="0.4">
      <c r="B63" s="174">
        <v>3.6</v>
      </c>
      <c r="C63" s="175" t="s">
        <v>739</v>
      </c>
      <c r="D63" s="185" t="s">
        <v>696</v>
      </c>
      <c r="E63" s="186">
        <v>1</v>
      </c>
      <c r="F63" s="178" t="s">
        <v>717</v>
      </c>
      <c r="G63" s="178" t="s">
        <v>684</v>
      </c>
      <c r="H63" s="188" t="s">
        <v>689</v>
      </c>
      <c r="I63" s="178" t="s">
        <v>691</v>
      </c>
      <c r="J63" s="195" t="s">
        <v>689</v>
      </c>
    </row>
    <row r="64" spans="2:10" x14ac:dyDescent="0.4">
      <c r="B64" s="174">
        <v>3.6</v>
      </c>
      <c r="C64" s="175" t="s">
        <v>739</v>
      </c>
      <c r="D64" s="185" t="s">
        <v>697</v>
      </c>
      <c r="E64" s="186">
        <v>1</v>
      </c>
      <c r="F64" s="178" t="s">
        <v>717</v>
      </c>
      <c r="G64" s="178" t="s">
        <v>684</v>
      </c>
      <c r="H64" s="188" t="s">
        <v>689</v>
      </c>
      <c r="I64" s="178" t="s">
        <v>691</v>
      </c>
      <c r="J64" s="195" t="s">
        <v>689</v>
      </c>
    </row>
    <row r="65" spans="2:11" x14ac:dyDescent="0.4">
      <c r="B65" s="174">
        <v>3.6</v>
      </c>
      <c r="C65" s="175" t="s">
        <v>739</v>
      </c>
      <c r="D65" s="185" t="s">
        <v>698</v>
      </c>
      <c r="E65" s="186">
        <v>1</v>
      </c>
      <c r="F65" s="178" t="s">
        <v>717</v>
      </c>
      <c r="G65" s="178" t="s">
        <v>682</v>
      </c>
      <c r="H65" s="188" t="s">
        <v>689</v>
      </c>
      <c r="I65" s="178" t="s">
        <v>701</v>
      </c>
      <c r="J65" s="195" t="s">
        <v>689</v>
      </c>
    </row>
    <row r="66" spans="2:11" x14ac:dyDescent="0.4">
      <c r="B66" s="174">
        <v>3.6</v>
      </c>
      <c r="C66" s="175" t="s">
        <v>739</v>
      </c>
      <c r="D66" s="185" t="s">
        <v>699</v>
      </c>
      <c r="E66" s="186">
        <v>1</v>
      </c>
      <c r="F66" s="178" t="s">
        <v>717</v>
      </c>
      <c r="G66" s="178" t="s">
        <v>682</v>
      </c>
      <c r="H66" s="188" t="s">
        <v>689</v>
      </c>
      <c r="I66" s="178" t="s">
        <v>701</v>
      </c>
      <c r="J66" s="195" t="s">
        <v>689</v>
      </c>
    </row>
    <row r="67" spans="2:11" x14ac:dyDescent="0.4">
      <c r="B67" s="174">
        <v>3.6</v>
      </c>
      <c r="C67" s="175" t="s">
        <v>739</v>
      </c>
      <c r="D67" s="185" t="s">
        <v>700</v>
      </c>
      <c r="E67" s="186">
        <v>1</v>
      </c>
      <c r="F67" s="178" t="s">
        <v>717</v>
      </c>
      <c r="G67" s="178" t="s">
        <v>682</v>
      </c>
      <c r="H67" s="188" t="s">
        <v>689</v>
      </c>
      <c r="I67" s="178" t="s">
        <v>701</v>
      </c>
      <c r="J67" s="195" t="s">
        <v>689</v>
      </c>
    </row>
    <row r="68" spans="2:11" x14ac:dyDescent="0.4">
      <c r="B68" s="174">
        <v>3.7</v>
      </c>
      <c r="C68" s="175" t="s">
        <v>740</v>
      </c>
      <c r="D68" s="185" t="s">
        <v>702</v>
      </c>
      <c r="E68" s="186">
        <v>1</v>
      </c>
      <c r="F68" s="178" t="s">
        <v>719</v>
      </c>
      <c r="G68" s="178" t="s">
        <v>684</v>
      </c>
      <c r="H68" s="188" t="s">
        <v>689</v>
      </c>
      <c r="I68" s="178" t="s">
        <v>691</v>
      </c>
      <c r="J68" s="195" t="s">
        <v>689</v>
      </c>
    </row>
    <row r="69" spans="2:11" x14ac:dyDescent="0.4">
      <c r="B69" s="174">
        <v>3.8</v>
      </c>
      <c r="C69" s="175" t="s">
        <v>741</v>
      </c>
      <c r="D69" s="185" t="s">
        <v>720</v>
      </c>
      <c r="E69" s="186">
        <v>1</v>
      </c>
      <c r="F69" s="178" t="s">
        <v>715</v>
      </c>
      <c r="G69" s="178" t="s">
        <v>684</v>
      </c>
      <c r="H69" s="188" t="s">
        <v>689</v>
      </c>
      <c r="I69" s="178" t="s">
        <v>691</v>
      </c>
      <c r="J69" s="195" t="s">
        <v>689</v>
      </c>
    </row>
    <row r="70" spans="2:11" x14ac:dyDescent="0.4">
      <c r="B70" s="174">
        <v>3.8</v>
      </c>
      <c r="C70" s="175" t="s">
        <v>741</v>
      </c>
      <c r="D70" s="185" t="s">
        <v>721</v>
      </c>
      <c r="E70" s="186">
        <v>1</v>
      </c>
      <c r="F70" s="178" t="s">
        <v>715</v>
      </c>
      <c r="G70" s="178" t="s">
        <v>684</v>
      </c>
      <c r="H70" s="188" t="s">
        <v>689</v>
      </c>
      <c r="I70" s="178" t="s">
        <v>691</v>
      </c>
      <c r="J70" s="195" t="s">
        <v>689</v>
      </c>
    </row>
    <row r="71" spans="2:11" x14ac:dyDescent="0.4">
      <c r="B71" s="174">
        <v>3.9</v>
      </c>
      <c r="C71" s="175" t="s">
        <v>742</v>
      </c>
      <c r="D71" s="185" t="s">
        <v>641</v>
      </c>
      <c r="E71" s="186">
        <v>1</v>
      </c>
      <c r="F71" s="178" t="s">
        <v>715</v>
      </c>
      <c r="G71" s="178" t="s">
        <v>684</v>
      </c>
      <c r="H71" s="188" t="s">
        <v>689</v>
      </c>
      <c r="I71" s="178" t="s">
        <v>691</v>
      </c>
      <c r="J71" s="195" t="s">
        <v>689</v>
      </c>
    </row>
    <row r="72" spans="2:11" x14ac:dyDescent="0.4">
      <c r="B72" s="174" t="s">
        <v>744</v>
      </c>
      <c r="C72" s="175" t="s">
        <v>743</v>
      </c>
      <c r="D72" s="185" t="s">
        <v>642</v>
      </c>
      <c r="E72" s="186">
        <v>1</v>
      </c>
      <c r="F72" s="178" t="s">
        <v>711</v>
      </c>
      <c r="G72" s="178" t="s">
        <v>684</v>
      </c>
      <c r="H72" s="188" t="s">
        <v>689</v>
      </c>
      <c r="I72" s="178" t="s">
        <v>691</v>
      </c>
      <c r="J72" s="195" t="s">
        <v>689</v>
      </c>
    </row>
    <row r="73" spans="2:11" x14ac:dyDescent="0.4">
      <c r="B73" s="174" t="s">
        <v>745</v>
      </c>
      <c r="C73" s="175" t="s">
        <v>746</v>
      </c>
      <c r="D73" s="185" t="s">
        <v>643</v>
      </c>
      <c r="E73" s="186">
        <v>1</v>
      </c>
      <c r="F73" s="178" t="s">
        <v>715</v>
      </c>
      <c r="G73" s="178" t="s">
        <v>684</v>
      </c>
      <c r="H73" s="188" t="s">
        <v>689</v>
      </c>
      <c r="I73" s="178" t="s">
        <v>691</v>
      </c>
      <c r="J73" s="195" t="s">
        <v>689</v>
      </c>
    </row>
    <row r="74" spans="2:11" x14ac:dyDescent="0.4">
      <c r="B74" s="174" t="s">
        <v>748</v>
      </c>
      <c r="C74" s="175" t="s">
        <v>749</v>
      </c>
      <c r="D74" s="185" t="s">
        <v>747</v>
      </c>
      <c r="E74" s="186">
        <v>1</v>
      </c>
      <c r="F74" s="178" t="s">
        <v>711</v>
      </c>
      <c r="G74" s="178" t="s">
        <v>684</v>
      </c>
      <c r="H74" s="188" t="s">
        <v>689</v>
      </c>
      <c r="I74" s="178" t="s">
        <v>691</v>
      </c>
      <c r="J74" s="195" t="s">
        <v>779</v>
      </c>
    </row>
    <row r="75" spans="2:11" ht="19.5" thickBot="1" x14ac:dyDescent="0.45">
      <c r="D75" s="196" t="s">
        <v>644</v>
      </c>
      <c r="E75" s="197"/>
      <c r="F75" s="198"/>
      <c r="G75" s="198"/>
      <c r="H75" s="198"/>
      <c r="I75" s="198"/>
      <c r="J75" s="199" t="s">
        <v>779</v>
      </c>
      <c r="K75" s="200" t="s">
        <v>774</v>
      </c>
    </row>
  </sheetData>
  <sheetProtection algorithmName="SHA-512" hashValue="YHVYPNnK9rZh7MSU7Gz1TJ/a8Xa9aNvwNM79RkjJvDXDl7z4cjiCLj4cxn9AR88GoYHOKBkClxDpTqA3mqwlXQ==" saltValue="mLBROdtPUyuXrYZy+OoCFQ==" spinCount="100000" sheet="1" scenarios="1" formatRows="0"/>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FF00"/>
  </sheetPr>
  <dimension ref="C3:E10"/>
  <sheetViews>
    <sheetView zoomScale="80" zoomScaleNormal="80" workbookViewId="0"/>
  </sheetViews>
  <sheetFormatPr defaultColWidth="8.75" defaultRowHeight="16.5" x14ac:dyDescent="0.4"/>
  <cols>
    <col min="1" max="2" width="8.75" style="177"/>
    <col min="3" max="3" width="17.625" style="177" customWidth="1"/>
    <col min="4" max="16384" width="8.75" style="177"/>
  </cols>
  <sheetData>
    <row r="3" spans="3:5" x14ac:dyDescent="0.4">
      <c r="C3" s="201" t="s">
        <v>760</v>
      </c>
    </row>
    <row r="5" spans="3:5" ht="17.25" thickBot="1" x14ac:dyDescent="0.45">
      <c r="D5" s="177" t="s">
        <v>764</v>
      </c>
    </row>
    <row r="6" spans="3:5" x14ac:dyDescent="0.4">
      <c r="C6" s="202" t="s">
        <v>761</v>
      </c>
      <c r="D6" s="203">
        <v>9.7599999999999996E-3</v>
      </c>
      <c r="E6" s="204" t="s">
        <v>762</v>
      </c>
    </row>
    <row r="7" spans="3:5" x14ac:dyDescent="0.4">
      <c r="C7" s="205" t="s">
        <v>621</v>
      </c>
      <c r="D7" s="206">
        <v>1.02</v>
      </c>
      <c r="E7" s="207" t="s">
        <v>758</v>
      </c>
    </row>
    <row r="8" spans="3:5" x14ac:dyDescent="0.4">
      <c r="C8" s="205" t="s">
        <v>622</v>
      </c>
      <c r="D8" s="206">
        <v>1.36</v>
      </c>
      <c r="E8" s="207" t="s">
        <v>758</v>
      </c>
    </row>
    <row r="9" spans="3:5" x14ac:dyDescent="0.4">
      <c r="C9" s="205" t="s">
        <v>623</v>
      </c>
      <c r="D9" s="206">
        <v>1.36</v>
      </c>
      <c r="E9" s="207" t="s">
        <v>758</v>
      </c>
    </row>
    <row r="10" spans="3:5" ht="17.25" thickBot="1" x14ac:dyDescent="0.45">
      <c r="C10" s="208" t="s">
        <v>624</v>
      </c>
      <c r="D10" s="209">
        <v>1.36</v>
      </c>
      <c r="E10" s="210" t="s">
        <v>758</v>
      </c>
    </row>
  </sheetData>
  <sheetProtection algorithmName="SHA-512" hashValue="Zr66cY4yu5BRzuWrsIOlBIqRhXVDmnD5LIrkEICtEOlxlPwE3Q6PJo4g4KR6tGdnJSlp1Ej/VlP6YhY8MwFsmw==" saltValue="8Deiqp5Z4H7FVWcUN6RJQA==" spinCount="100000" sheet="1" scenarios="1" formatRows="0"/>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375" bestFit="1" customWidth="1"/>
    <col min="8" max="8" width="9.375" bestFit="1" customWidth="1"/>
  </cols>
  <sheetData>
    <row r="3" spans="3:3" ht="19.5" thickBot="1" x14ac:dyDescent="0.45">
      <c r="C3" t="s">
        <v>797</v>
      </c>
    </row>
    <row r="4" spans="3:3" x14ac:dyDescent="0.4">
      <c r="C4" s="3" t="s">
        <v>9</v>
      </c>
    </row>
    <row r="5" spans="3:3" x14ac:dyDescent="0.4">
      <c r="C5" s="2" t="s">
        <v>10</v>
      </c>
    </row>
    <row r="6" spans="3:3" x14ac:dyDescent="0.4">
      <c r="C6" s="2" t="s">
        <v>11</v>
      </c>
    </row>
    <row r="7" spans="3:3" x14ac:dyDescent="0.4">
      <c r="C7" s="2" t="s">
        <v>12</v>
      </c>
    </row>
    <row r="8" spans="3:3" x14ac:dyDescent="0.4">
      <c r="C8" s="2" t="s">
        <v>13</v>
      </c>
    </row>
    <row r="9" spans="3:3" x14ac:dyDescent="0.4">
      <c r="C9" s="2" t="s">
        <v>14</v>
      </c>
    </row>
    <row r="10" spans="3:3" x14ac:dyDescent="0.4">
      <c r="C10" s="2" t="s">
        <v>15</v>
      </c>
    </row>
    <row r="11" spans="3:3" x14ac:dyDescent="0.4">
      <c r="C11" s="2" t="s">
        <v>16</v>
      </c>
    </row>
    <row r="12" spans="3:3" x14ac:dyDescent="0.4">
      <c r="C12" s="2" t="s">
        <v>17</v>
      </c>
    </row>
    <row r="13" spans="3:3" x14ac:dyDescent="0.4">
      <c r="C13" s="2" t="s">
        <v>18</v>
      </c>
    </row>
    <row r="14" spans="3:3" x14ac:dyDescent="0.4">
      <c r="C14" s="2" t="s">
        <v>19</v>
      </c>
    </row>
    <row r="15" spans="3:3" x14ac:dyDescent="0.4">
      <c r="C15" s="2" t="s">
        <v>20</v>
      </c>
    </row>
    <row r="16" spans="3:3" x14ac:dyDescent="0.4">
      <c r="C16" s="2" t="s">
        <v>21</v>
      </c>
    </row>
    <row r="17" spans="3:3" x14ac:dyDescent="0.4">
      <c r="C17" s="2" t="s">
        <v>22</v>
      </c>
    </row>
    <row r="18" spans="3:3" x14ac:dyDescent="0.4">
      <c r="C18" s="2" t="s">
        <v>23</v>
      </c>
    </row>
    <row r="19" spans="3:3" x14ac:dyDescent="0.4">
      <c r="C19" s="2" t="s">
        <v>24</v>
      </c>
    </row>
    <row r="20" spans="3:3" x14ac:dyDescent="0.4">
      <c r="C20" s="2" t="s">
        <v>25</v>
      </c>
    </row>
    <row r="21" spans="3:3" x14ac:dyDescent="0.4">
      <c r="C21" s="2" t="s">
        <v>26</v>
      </c>
    </row>
    <row r="22" spans="3:3" x14ac:dyDescent="0.4">
      <c r="C22" s="2" t="s">
        <v>27</v>
      </c>
    </row>
    <row r="23" spans="3:3" x14ac:dyDescent="0.4">
      <c r="C23" s="2" t="s">
        <v>28</v>
      </c>
    </row>
    <row r="24" spans="3:3" x14ac:dyDescent="0.4">
      <c r="C24" s="2" t="s">
        <v>29</v>
      </c>
    </row>
    <row r="25" spans="3:3" x14ac:dyDescent="0.4">
      <c r="C25" s="2" t="s">
        <v>30</v>
      </c>
    </row>
    <row r="26" spans="3:3" x14ac:dyDescent="0.4">
      <c r="C26" s="2" t="s">
        <v>31</v>
      </c>
    </row>
    <row r="27" spans="3:3" x14ac:dyDescent="0.4">
      <c r="C27" s="2" t="s">
        <v>32</v>
      </c>
    </row>
    <row r="28" spans="3:3" x14ac:dyDescent="0.4">
      <c r="C28" s="2" t="s">
        <v>33</v>
      </c>
    </row>
    <row r="29" spans="3:3" x14ac:dyDescent="0.4">
      <c r="C29" s="2" t="s">
        <v>34</v>
      </c>
    </row>
    <row r="30" spans="3:3" x14ac:dyDescent="0.4">
      <c r="C30" s="2" t="s">
        <v>35</v>
      </c>
    </row>
    <row r="31" spans="3:3" x14ac:dyDescent="0.4">
      <c r="C31" s="2" t="s">
        <v>36</v>
      </c>
    </row>
    <row r="32" spans="3:3" x14ac:dyDescent="0.4">
      <c r="C32" s="2" t="s">
        <v>37</v>
      </c>
    </row>
    <row r="33" spans="3:3" x14ac:dyDescent="0.4">
      <c r="C33" s="2" t="s">
        <v>38</v>
      </c>
    </row>
    <row r="34" spans="3:3" x14ac:dyDescent="0.4">
      <c r="C34" s="2" t="s">
        <v>39</v>
      </c>
    </row>
    <row r="35" spans="3:3" x14ac:dyDescent="0.4">
      <c r="C35" s="2" t="s">
        <v>40</v>
      </c>
    </row>
    <row r="36" spans="3:3" x14ac:dyDescent="0.4">
      <c r="C36" s="2" t="s">
        <v>41</v>
      </c>
    </row>
    <row r="37" spans="3:3" x14ac:dyDescent="0.4">
      <c r="C37" s="2" t="s">
        <v>42</v>
      </c>
    </row>
    <row r="38" spans="3:3" x14ac:dyDescent="0.4">
      <c r="C38" s="2" t="s">
        <v>43</v>
      </c>
    </row>
    <row r="39" spans="3:3" x14ac:dyDescent="0.4">
      <c r="C39" s="2" t="s">
        <v>44</v>
      </c>
    </row>
    <row r="40" spans="3:3" x14ac:dyDescent="0.4">
      <c r="C40" s="2" t="s">
        <v>45</v>
      </c>
    </row>
    <row r="41" spans="3:3" x14ac:dyDescent="0.4">
      <c r="C41" s="2" t="s">
        <v>46</v>
      </c>
    </row>
    <row r="42" spans="3:3" x14ac:dyDescent="0.4">
      <c r="C42" s="2" t="s">
        <v>47</v>
      </c>
    </row>
    <row r="43" spans="3:3" x14ac:dyDescent="0.4">
      <c r="C43" s="2" t="s">
        <v>48</v>
      </c>
    </row>
    <row r="44" spans="3:3" x14ac:dyDescent="0.4">
      <c r="C44" s="2" t="s">
        <v>47</v>
      </c>
    </row>
    <row r="45" spans="3:3" x14ac:dyDescent="0.4">
      <c r="C45" s="2" t="s">
        <v>49</v>
      </c>
    </row>
    <row r="46" spans="3:3" x14ac:dyDescent="0.4">
      <c r="C46" s="2" t="s">
        <v>50</v>
      </c>
    </row>
    <row r="47" spans="3:3" x14ac:dyDescent="0.4">
      <c r="C47" s="2" t="s">
        <v>51</v>
      </c>
    </row>
    <row r="48" spans="3:3" x14ac:dyDescent="0.4">
      <c r="C48" s="2" t="s">
        <v>52</v>
      </c>
    </row>
    <row r="49" spans="3:3" x14ac:dyDescent="0.4">
      <c r="C49" s="2" t="s">
        <v>53</v>
      </c>
    </row>
    <row r="50" spans="3:3" x14ac:dyDescent="0.4">
      <c r="C50" s="2" t="s">
        <v>54</v>
      </c>
    </row>
    <row r="51" spans="3:3" x14ac:dyDescent="0.4">
      <c r="C51" s="2" t="s">
        <v>55</v>
      </c>
    </row>
    <row r="52" spans="3:3" x14ac:dyDescent="0.4">
      <c r="C52" s="2" t="s">
        <v>56</v>
      </c>
    </row>
    <row r="53" spans="3:3" x14ac:dyDescent="0.4">
      <c r="C53" s="2" t="s">
        <v>57</v>
      </c>
    </row>
    <row r="54" spans="3:3" x14ac:dyDescent="0.4">
      <c r="C54" s="2" t="s">
        <v>58</v>
      </c>
    </row>
    <row r="55" spans="3:3" x14ac:dyDescent="0.4">
      <c r="C55" s="2" t="s">
        <v>59</v>
      </c>
    </row>
    <row r="56" spans="3:3" x14ac:dyDescent="0.4">
      <c r="C56" s="2" t="s">
        <v>60</v>
      </c>
    </row>
    <row r="57" spans="3:3" x14ac:dyDescent="0.4">
      <c r="C57" s="2" t="s">
        <v>61</v>
      </c>
    </row>
    <row r="58" spans="3:3" x14ac:dyDescent="0.4">
      <c r="C58" s="2" t="s">
        <v>62</v>
      </c>
    </row>
    <row r="59" spans="3:3" x14ac:dyDescent="0.4">
      <c r="C59" s="2" t="s">
        <v>63</v>
      </c>
    </row>
    <row r="60" spans="3:3" x14ac:dyDescent="0.4">
      <c r="C60" s="2" t="s">
        <v>64</v>
      </c>
    </row>
    <row r="61" spans="3:3" x14ac:dyDescent="0.4">
      <c r="C61" s="2" t="s">
        <v>65</v>
      </c>
    </row>
    <row r="62" spans="3:3" x14ac:dyDescent="0.4">
      <c r="C62" s="2" t="s">
        <v>66</v>
      </c>
    </row>
    <row r="63" spans="3:3" x14ac:dyDescent="0.4">
      <c r="C63" s="2" t="s">
        <v>67</v>
      </c>
    </row>
    <row r="64" spans="3:3" x14ac:dyDescent="0.4">
      <c r="C64" s="2" t="s">
        <v>68</v>
      </c>
    </row>
    <row r="65" spans="3:3" x14ac:dyDescent="0.4">
      <c r="C65" s="2" t="s">
        <v>69</v>
      </c>
    </row>
    <row r="66" spans="3:3" x14ac:dyDescent="0.4">
      <c r="C66" s="2" t="s">
        <v>70</v>
      </c>
    </row>
    <row r="67" spans="3:3" x14ac:dyDescent="0.4">
      <c r="C67" s="2" t="s">
        <v>71</v>
      </c>
    </row>
    <row r="68" spans="3:3" x14ac:dyDescent="0.4">
      <c r="C68" s="2" t="s">
        <v>72</v>
      </c>
    </row>
    <row r="69" spans="3:3" x14ac:dyDescent="0.4">
      <c r="C69" s="2" t="s">
        <v>73</v>
      </c>
    </row>
    <row r="70" spans="3:3" x14ac:dyDescent="0.4">
      <c r="C70" s="2" t="s">
        <v>74</v>
      </c>
    </row>
    <row r="71" spans="3:3" x14ac:dyDescent="0.4">
      <c r="C71" s="2" t="s">
        <v>75</v>
      </c>
    </row>
    <row r="72" spans="3:3" x14ac:dyDescent="0.4">
      <c r="C72" s="2" t="s">
        <v>76</v>
      </c>
    </row>
    <row r="73" spans="3:3" x14ac:dyDescent="0.4">
      <c r="C73" s="2" t="s">
        <v>77</v>
      </c>
    </row>
    <row r="74" spans="3:3" x14ac:dyDescent="0.4">
      <c r="C74" s="2" t="s">
        <v>78</v>
      </c>
    </row>
    <row r="75" spans="3:3" x14ac:dyDescent="0.4">
      <c r="C75" s="2" t="s">
        <v>79</v>
      </c>
    </row>
    <row r="76" spans="3:3" x14ac:dyDescent="0.4">
      <c r="C76" s="2" t="s">
        <v>80</v>
      </c>
    </row>
    <row r="77" spans="3:3" x14ac:dyDescent="0.4">
      <c r="C77" s="2" t="s">
        <v>81</v>
      </c>
    </row>
    <row r="78" spans="3:3" x14ac:dyDescent="0.4">
      <c r="C78" s="2" t="s">
        <v>82</v>
      </c>
    </row>
    <row r="79" spans="3:3" x14ac:dyDescent="0.4">
      <c r="C79" s="2" t="s">
        <v>83</v>
      </c>
    </row>
    <row r="80" spans="3:3" x14ac:dyDescent="0.4">
      <c r="C80" s="2" t="s">
        <v>84</v>
      </c>
    </row>
    <row r="81" spans="3:3" x14ac:dyDescent="0.4">
      <c r="C81" s="2" t="s">
        <v>85</v>
      </c>
    </row>
    <row r="82" spans="3:3" x14ac:dyDescent="0.4">
      <c r="C82" s="2" t="s">
        <v>86</v>
      </c>
    </row>
    <row r="83" spans="3:3" x14ac:dyDescent="0.4">
      <c r="C83" s="2" t="s">
        <v>87</v>
      </c>
    </row>
    <row r="84" spans="3:3" x14ac:dyDescent="0.4">
      <c r="C84" s="2" t="s">
        <v>88</v>
      </c>
    </row>
    <row r="85" spans="3:3" x14ac:dyDescent="0.4">
      <c r="C85" s="2" t="s">
        <v>89</v>
      </c>
    </row>
    <row r="86" spans="3:3" x14ac:dyDescent="0.4">
      <c r="C86" s="2" t="s">
        <v>90</v>
      </c>
    </row>
    <row r="87" spans="3:3" x14ac:dyDescent="0.4">
      <c r="C87" s="2" t="s">
        <v>91</v>
      </c>
    </row>
    <row r="88" spans="3:3" x14ac:dyDescent="0.4">
      <c r="C88" s="2" t="s">
        <v>92</v>
      </c>
    </row>
    <row r="89" spans="3:3" x14ac:dyDescent="0.4">
      <c r="C89" s="2" t="s">
        <v>93</v>
      </c>
    </row>
    <row r="90" spans="3:3" x14ac:dyDescent="0.4">
      <c r="C90" s="2" t="s">
        <v>94</v>
      </c>
    </row>
    <row r="91" spans="3:3" x14ac:dyDescent="0.4">
      <c r="C91" s="2" t="s">
        <v>95</v>
      </c>
    </row>
    <row r="92" spans="3:3" x14ac:dyDescent="0.4">
      <c r="C92" s="2" t="s">
        <v>96</v>
      </c>
    </row>
    <row r="93" spans="3:3" x14ac:dyDescent="0.4">
      <c r="C93" s="2" t="s">
        <v>97</v>
      </c>
    </row>
    <row r="94" spans="3:3" x14ac:dyDescent="0.4">
      <c r="C94" s="2" t="s">
        <v>98</v>
      </c>
    </row>
    <row r="95" spans="3:3" x14ac:dyDescent="0.4">
      <c r="C95" s="2" t="s">
        <v>99</v>
      </c>
    </row>
    <row r="96" spans="3:3" x14ac:dyDescent="0.4">
      <c r="C96" s="2" t="s">
        <v>100</v>
      </c>
    </row>
    <row r="97" spans="3:3" x14ac:dyDescent="0.4">
      <c r="C97" s="2" t="s">
        <v>101</v>
      </c>
    </row>
    <row r="98" spans="3:3" x14ac:dyDescent="0.4">
      <c r="C98" s="2" t="s">
        <v>102</v>
      </c>
    </row>
    <row r="99" spans="3:3" x14ac:dyDescent="0.4">
      <c r="C99" s="2" t="s">
        <v>103</v>
      </c>
    </row>
    <row r="100" spans="3:3" x14ac:dyDescent="0.4">
      <c r="C100" s="2" t="s">
        <v>104</v>
      </c>
    </row>
    <row r="101" spans="3:3" x14ac:dyDescent="0.4">
      <c r="C101" s="2" t="s">
        <v>105</v>
      </c>
    </row>
    <row r="102" spans="3:3" x14ac:dyDescent="0.4">
      <c r="C102" s="2" t="s">
        <v>106</v>
      </c>
    </row>
    <row r="103" spans="3:3" x14ac:dyDescent="0.4">
      <c r="C103" s="2" t="s">
        <v>107</v>
      </c>
    </row>
    <row r="104" spans="3:3" x14ac:dyDescent="0.4">
      <c r="C104" s="2" t="s">
        <v>108</v>
      </c>
    </row>
    <row r="105" spans="3:3" x14ac:dyDescent="0.4">
      <c r="C105" s="2" t="s">
        <v>109</v>
      </c>
    </row>
    <row r="106" spans="3:3" x14ac:dyDescent="0.4">
      <c r="C106" s="2" t="s">
        <v>110</v>
      </c>
    </row>
    <row r="107" spans="3:3" x14ac:dyDescent="0.4">
      <c r="C107" s="2" t="s">
        <v>111</v>
      </c>
    </row>
    <row r="108" spans="3:3" x14ac:dyDescent="0.4">
      <c r="C108" s="2" t="s">
        <v>112</v>
      </c>
    </row>
    <row r="109" spans="3:3" x14ac:dyDescent="0.4">
      <c r="C109" s="2" t="s">
        <v>113</v>
      </c>
    </row>
    <row r="110" spans="3:3" x14ac:dyDescent="0.4">
      <c r="C110" s="2" t="s">
        <v>114</v>
      </c>
    </row>
    <row r="111" spans="3:3" x14ac:dyDescent="0.4">
      <c r="C111" s="2" t="s">
        <v>115</v>
      </c>
    </row>
    <row r="112" spans="3:3" x14ac:dyDescent="0.4">
      <c r="C112" s="2" t="s">
        <v>116</v>
      </c>
    </row>
    <row r="113" spans="3:3" x14ac:dyDescent="0.4">
      <c r="C113" s="2" t="s">
        <v>117</v>
      </c>
    </row>
    <row r="114" spans="3:3" x14ac:dyDescent="0.4">
      <c r="C114" s="2" t="s">
        <v>118</v>
      </c>
    </row>
    <row r="115" spans="3:3" x14ac:dyDescent="0.4">
      <c r="C115" s="2" t="s">
        <v>119</v>
      </c>
    </row>
    <row r="116" spans="3:3" x14ac:dyDescent="0.4">
      <c r="C116" s="2" t="s">
        <v>120</v>
      </c>
    </row>
    <row r="117" spans="3:3" x14ac:dyDescent="0.4">
      <c r="C117" s="2" t="s">
        <v>121</v>
      </c>
    </row>
    <row r="118" spans="3:3" x14ac:dyDescent="0.4">
      <c r="C118" s="2" t="s">
        <v>122</v>
      </c>
    </row>
    <row r="119" spans="3:3" x14ac:dyDescent="0.4">
      <c r="C119" s="2" t="s">
        <v>123</v>
      </c>
    </row>
    <row r="120" spans="3:3" x14ac:dyDescent="0.4">
      <c r="C120" s="2" t="s">
        <v>124</v>
      </c>
    </row>
    <row r="121" spans="3:3" x14ac:dyDescent="0.4">
      <c r="C121" s="2" t="s">
        <v>125</v>
      </c>
    </row>
    <row r="122" spans="3:3" x14ac:dyDescent="0.4">
      <c r="C122" s="2" t="s">
        <v>126</v>
      </c>
    </row>
    <row r="123" spans="3:3" x14ac:dyDescent="0.4">
      <c r="C123" s="2" t="s">
        <v>127</v>
      </c>
    </row>
    <row r="124" spans="3:3" x14ac:dyDescent="0.4">
      <c r="C124" s="2" t="s">
        <v>128</v>
      </c>
    </row>
    <row r="125" spans="3:3" x14ac:dyDescent="0.4">
      <c r="C125" s="2" t="s">
        <v>129</v>
      </c>
    </row>
    <row r="126" spans="3:3" x14ac:dyDescent="0.4">
      <c r="C126" s="2" t="s">
        <v>130</v>
      </c>
    </row>
    <row r="127" spans="3:3" x14ac:dyDescent="0.4">
      <c r="C127" s="2" t="s">
        <v>131</v>
      </c>
    </row>
    <row r="128" spans="3:3" x14ac:dyDescent="0.4">
      <c r="C128" s="2" t="s">
        <v>132</v>
      </c>
    </row>
    <row r="129" spans="3:3" x14ac:dyDescent="0.4">
      <c r="C129" s="2" t="s">
        <v>133</v>
      </c>
    </row>
    <row r="130" spans="3:3" x14ac:dyDescent="0.4">
      <c r="C130" s="2" t="s">
        <v>134</v>
      </c>
    </row>
    <row r="131" spans="3:3" x14ac:dyDescent="0.4">
      <c r="C131" s="2" t="s">
        <v>135</v>
      </c>
    </row>
    <row r="132" spans="3:3" x14ac:dyDescent="0.4">
      <c r="C132" s="2" t="s">
        <v>136</v>
      </c>
    </row>
    <row r="133" spans="3:3" x14ac:dyDescent="0.4">
      <c r="C133" s="2" t="s">
        <v>137</v>
      </c>
    </row>
    <row r="134" spans="3:3" x14ac:dyDescent="0.4">
      <c r="C134" s="2" t="s">
        <v>138</v>
      </c>
    </row>
    <row r="135" spans="3:3" x14ac:dyDescent="0.4">
      <c r="C135" s="2" t="s">
        <v>139</v>
      </c>
    </row>
    <row r="136" spans="3:3" x14ac:dyDescent="0.4">
      <c r="C136" s="2" t="s">
        <v>140</v>
      </c>
    </row>
    <row r="137" spans="3:3" x14ac:dyDescent="0.4">
      <c r="C137" s="2" t="s">
        <v>141</v>
      </c>
    </row>
    <row r="138" spans="3:3" x14ac:dyDescent="0.4">
      <c r="C138" s="2" t="s">
        <v>142</v>
      </c>
    </row>
    <row r="139" spans="3:3" x14ac:dyDescent="0.4">
      <c r="C139" s="2" t="s">
        <v>143</v>
      </c>
    </row>
    <row r="140" spans="3:3" x14ac:dyDescent="0.4">
      <c r="C140" s="2" t="s">
        <v>144</v>
      </c>
    </row>
    <row r="141" spans="3:3" x14ac:dyDescent="0.4">
      <c r="C141" s="2" t="s">
        <v>145</v>
      </c>
    </row>
    <row r="142" spans="3:3" x14ac:dyDescent="0.4">
      <c r="C142" s="2" t="s">
        <v>146</v>
      </c>
    </row>
    <row r="143" spans="3:3" x14ac:dyDescent="0.4">
      <c r="C143" s="2" t="s">
        <v>147</v>
      </c>
    </row>
    <row r="144" spans="3:3" x14ac:dyDescent="0.4">
      <c r="C144" s="2" t="s">
        <v>148</v>
      </c>
    </row>
    <row r="145" spans="3:3" x14ac:dyDescent="0.4">
      <c r="C145" s="2" t="s">
        <v>149</v>
      </c>
    </row>
    <row r="146" spans="3:3" x14ac:dyDescent="0.4">
      <c r="C146" s="2" t="s">
        <v>150</v>
      </c>
    </row>
    <row r="147" spans="3:3" x14ac:dyDescent="0.4">
      <c r="C147" s="2" t="s">
        <v>151</v>
      </c>
    </row>
    <row r="148" spans="3:3" x14ac:dyDescent="0.4">
      <c r="C148" s="2" t="s">
        <v>152</v>
      </c>
    </row>
    <row r="149" spans="3:3" x14ac:dyDescent="0.4">
      <c r="C149" s="2" t="s">
        <v>153</v>
      </c>
    </row>
    <row r="150" spans="3:3" x14ac:dyDescent="0.4">
      <c r="C150" s="2" t="s">
        <v>154</v>
      </c>
    </row>
    <row r="151" spans="3:3" x14ac:dyDescent="0.4">
      <c r="C151" s="2" t="s">
        <v>155</v>
      </c>
    </row>
    <row r="152" spans="3:3" x14ac:dyDescent="0.4">
      <c r="C152" s="2" t="s">
        <v>156</v>
      </c>
    </row>
    <row r="153" spans="3:3" x14ac:dyDescent="0.4">
      <c r="C153" s="2" t="s">
        <v>157</v>
      </c>
    </row>
    <row r="154" spans="3:3" x14ac:dyDescent="0.4">
      <c r="C154" s="2" t="s">
        <v>158</v>
      </c>
    </row>
    <row r="155" spans="3:3" x14ac:dyDescent="0.4">
      <c r="C155" s="2" t="s">
        <v>159</v>
      </c>
    </row>
    <row r="156" spans="3:3" x14ac:dyDescent="0.4">
      <c r="C156" s="2" t="s">
        <v>160</v>
      </c>
    </row>
    <row r="157" spans="3:3" x14ac:dyDescent="0.4">
      <c r="C157" s="2" t="s">
        <v>161</v>
      </c>
    </row>
    <row r="158" spans="3:3" x14ac:dyDescent="0.4">
      <c r="C158" s="2" t="s">
        <v>162</v>
      </c>
    </row>
    <row r="159" spans="3:3" x14ac:dyDescent="0.4">
      <c r="C159" s="2" t="s">
        <v>163</v>
      </c>
    </row>
    <row r="160" spans="3:3" x14ac:dyDescent="0.4">
      <c r="C160" s="2" t="s">
        <v>164</v>
      </c>
    </row>
    <row r="161" spans="3:3" x14ac:dyDescent="0.4">
      <c r="C161" s="2" t="s">
        <v>165</v>
      </c>
    </row>
    <row r="162" spans="3:3" x14ac:dyDescent="0.4">
      <c r="C162" s="2" t="s">
        <v>166</v>
      </c>
    </row>
    <row r="163" spans="3:3" x14ac:dyDescent="0.4">
      <c r="C163" s="2" t="s">
        <v>167</v>
      </c>
    </row>
    <row r="164" spans="3:3" x14ac:dyDescent="0.4">
      <c r="C164" s="2" t="s">
        <v>168</v>
      </c>
    </row>
    <row r="165" spans="3:3" x14ac:dyDescent="0.4">
      <c r="C165" s="2" t="s">
        <v>169</v>
      </c>
    </row>
    <row r="166" spans="3:3" x14ac:dyDescent="0.4">
      <c r="C166" s="2" t="s">
        <v>170</v>
      </c>
    </row>
    <row r="167" spans="3:3" x14ac:dyDescent="0.4">
      <c r="C167" s="2" t="s">
        <v>171</v>
      </c>
    </row>
    <row r="168" spans="3:3" x14ac:dyDescent="0.4">
      <c r="C168" s="2" t="s">
        <v>172</v>
      </c>
    </row>
    <row r="169" spans="3:3" x14ac:dyDescent="0.4">
      <c r="C169" s="2" t="s">
        <v>173</v>
      </c>
    </row>
    <row r="170" spans="3:3" x14ac:dyDescent="0.4">
      <c r="C170" s="2" t="s">
        <v>174</v>
      </c>
    </row>
    <row r="171" spans="3:3" x14ac:dyDescent="0.4">
      <c r="C171" s="2" t="s">
        <v>175</v>
      </c>
    </row>
    <row r="172" spans="3:3" x14ac:dyDescent="0.4">
      <c r="C172" s="2" t="s">
        <v>176</v>
      </c>
    </row>
    <row r="173" spans="3:3" x14ac:dyDescent="0.4">
      <c r="C173" s="2" t="s">
        <v>177</v>
      </c>
    </row>
    <row r="174" spans="3:3" x14ac:dyDescent="0.4">
      <c r="C174" s="2" t="s">
        <v>178</v>
      </c>
    </row>
    <row r="175" spans="3:3" x14ac:dyDescent="0.4">
      <c r="C175" s="2" t="s">
        <v>179</v>
      </c>
    </row>
    <row r="176" spans="3:3" x14ac:dyDescent="0.4">
      <c r="C176" s="2" t="s">
        <v>180</v>
      </c>
    </row>
    <row r="177" spans="3:3" x14ac:dyDescent="0.4">
      <c r="C177" s="2" t="s">
        <v>181</v>
      </c>
    </row>
    <row r="178" spans="3:3" x14ac:dyDescent="0.4">
      <c r="C178" s="2" t="s">
        <v>182</v>
      </c>
    </row>
    <row r="179" spans="3:3" x14ac:dyDescent="0.4">
      <c r="C179" s="2" t="s">
        <v>183</v>
      </c>
    </row>
    <row r="180" spans="3:3" x14ac:dyDescent="0.4">
      <c r="C180" s="2" t="s">
        <v>184</v>
      </c>
    </row>
    <row r="181" spans="3:3" x14ac:dyDescent="0.4">
      <c r="C181" s="2" t="s">
        <v>185</v>
      </c>
    </row>
    <row r="182" spans="3:3" x14ac:dyDescent="0.4">
      <c r="C182" s="2" t="s">
        <v>186</v>
      </c>
    </row>
    <row r="183" spans="3:3" x14ac:dyDescent="0.4">
      <c r="C183" s="2" t="s">
        <v>187</v>
      </c>
    </row>
    <row r="184" spans="3:3" x14ac:dyDescent="0.4">
      <c r="C184" s="2" t="s">
        <v>188</v>
      </c>
    </row>
    <row r="185" spans="3:3" x14ac:dyDescent="0.4">
      <c r="C185" s="2" t="s">
        <v>189</v>
      </c>
    </row>
    <row r="186" spans="3:3" x14ac:dyDescent="0.4">
      <c r="C186" s="2" t="s">
        <v>190</v>
      </c>
    </row>
    <row r="187" spans="3:3" x14ac:dyDescent="0.4">
      <c r="C187" s="2" t="s">
        <v>191</v>
      </c>
    </row>
    <row r="188" spans="3:3" x14ac:dyDescent="0.4">
      <c r="C188" s="2" t="s">
        <v>192</v>
      </c>
    </row>
    <row r="189" spans="3:3" x14ac:dyDescent="0.4">
      <c r="C189" s="2" t="s">
        <v>193</v>
      </c>
    </row>
    <row r="190" spans="3:3" x14ac:dyDescent="0.4">
      <c r="C190" s="2" t="s">
        <v>194</v>
      </c>
    </row>
    <row r="191" spans="3:3" x14ac:dyDescent="0.4">
      <c r="C191" s="2" t="s">
        <v>195</v>
      </c>
    </row>
    <row r="192" spans="3:3" x14ac:dyDescent="0.4">
      <c r="C192" s="2" t="s">
        <v>196</v>
      </c>
    </row>
    <row r="193" spans="3:3" x14ac:dyDescent="0.4">
      <c r="C193" s="2" t="s">
        <v>197</v>
      </c>
    </row>
    <row r="194" spans="3:3" x14ac:dyDescent="0.4">
      <c r="C194" s="2" t="s">
        <v>198</v>
      </c>
    </row>
    <row r="195" spans="3:3" x14ac:dyDescent="0.4">
      <c r="C195" s="2" t="s">
        <v>199</v>
      </c>
    </row>
    <row r="196" spans="3:3" x14ac:dyDescent="0.4">
      <c r="C196" s="2" t="s">
        <v>200</v>
      </c>
    </row>
    <row r="197" spans="3:3" x14ac:dyDescent="0.4">
      <c r="C197" s="2" t="s">
        <v>201</v>
      </c>
    </row>
    <row r="198" spans="3:3" x14ac:dyDescent="0.4">
      <c r="C198" s="2" t="s">
        <v>202</v>
      </c>
    </row>
    <row r="199" spans="3:3" x14ac:dyDescent="0.4">
      <c r="C199" s="2" t="s">
        <v>203</v>
      </c>
    </row>
    <row r="200" spans="3:3" x14ac:dyDescent="0.4">
      <c r="C200" s="2" t="s">
        <v>204</v>
      </c>
    </row>
    <row r="201" spans="3:3" x14ac:dyDescent="0.4">
      <c r="C201" s="2" t="s">
        <v>205</v>
      </c>
    </row>
    <row r="202" spans="3:3" x14ac:dyDescent="0.4">
      <c r="C202" s="2" t="s">
        <v>206</v>
      </c>
    </row>
    <row r="203" spans="3:3" x14ac:dyDescent="0.4">
      <c r="C203" s="2" t="s">
        <v>207</v>
      </c>
    </row>
    <row r="204" spans="3:3" x14ac:dyDescent="0.4">
      <c r="C204" s="2" t="s">
        <v>208</v>
      </c>
    </row>
    <row r="205" spans="3:3" x14ac:dyDescent="0.4">
      <c r="C205" s="2" t="s">
        <v>209</v>
      </c>
    </row>
    <row r="206" spans="3:3" x14ac:dyDescent="0.4">
      <c r="C206" s="2" t="s">
        <v>210</v>
      </c>
    </row>
    <row r="207" spans="3:3" x14ac:dyDescent="0.4">
      <c r="C207" s="2" t="s">
        <v>211</v>
      </c>
    </row>
    <row r="208" spans="3:3" x14ac:dyDescent="0.4">
      <c r="C208" s="2" t="s">
        <v>212</v>
      </c>
    </row>
    <row r="209" spans="3:3" x14ac:dyDescent="0.4">
      <c r="C209" s="2" t="s">
        <v>213</v>
      </c>
    </row>
    <row r="210" spans="3:3" x14ac:dyDescent="0.4">
      <c r="C210" s="2" t="s">
        <v>214</v>
      </c>
    </row>
    <row r="211" spans="3:3" x14ac:dyDescent="0.4">
      <c r="C211" s="2" t="s">
        <v>215</v>
      </c>
    </row>
    <row r="212" spans="3:3" x14ac:dyDescent="0.4">
      <c r="C212" s="2" t="s">
        <v>216</v>
      </c>
    </row>
    <row r="213" spans="3:3" x14ac:dyDescent="0.4">
      <c r="C213" s="2" t="s">
        <v>217</v>
      </c>
    </row>
    <row r="214" spans="3:3" x14ac:dyDescent="0.4">
      <c r="C214" s="2" t="s">
        <v>218</v>
      </c>
    </row>
    <row r="215" spans="3:3" x14ac:dyDescent="0.4">
      <c r="C215" s="2" t="s">
        <v>219</v>
      </c>
    </row>
    <row r="216" spans="3:3" x14ac:dyDescent="0.4">
      <c r="C216" s="2" t="s">
        <v>220</v>
      </c>
    </row>
    <row r="217" spans="3:3" x14ac:dyDescent="0.4">
      <c r="C217" s="2" t="s">
        <v>221</v>
      </c>
    </row>
    <row r="218" spans="3:3" x14ac:dyDescent="0.4">
      <c r="C218" s="2" t="s">
        <v>222</v>
      </c>
    </row>
    <row r="219" spans="3:3" x14ac:dyDescent="0.4">
      <c r="C219" s="2" t="s">
        <v>223</v>
      </c>
    </row>
    <row r="220" spans="3:3" x14ac:dyDescent="0.4">
      <c r="C220" s="2" t="s">
        <v>224</v>
      </c>
    </row>
    <row r="221" spans="3:3" x14ac:dyDescent="0.4">
      <c r="C221" s="2" t="s">
        <v>225</v>
      </c>
    </row>
    <row r="222" spans="3:3" x14ac:dyDescent="0.4">
      <c r="C222" s="2" t="s">
        <v>226</v>
      </c>
    </row>
    <row r="223" spans="3:3" x14ac:dyDescent="0.4">
      <c r="C223" s="2" t="s">
        <v>227</v>
      </c>
    </row>
    <row r="224" spans="3:3" x14ac:dyDescent="0.4">
      <c r="C224" s="2" t="s">
        <v>228</v>
      </c>
    </row>
    <row r="225" spans="3:3" x14ac:dyDescent="0.4">
      <c r="C225" s="2" t="s">
        <v>229</v>
      </c>
    </row>
    <row r="226" spans="3:3" x14ac:dyDescent="0.4">
      <c r="C226" s="2" t="s">
        <v>230</v>
      </c>
    </row>
    <row r="227" spans="3:3" x14ac:dyDescent="0.4">
      <c r="C227" s="2" t="s">
        <v>231</v>
      </c>
    </row>
    <row r="228" spans="3:3" x14ac:dyDescent="0.4">
      <c r="C228" s="2" t="s">
        <v>232</v>
      </c>
    </row>
    <row r="229" spans="3:3" x14ac:dyDescent="0.4">
      <c r="C229" s="2" t="s">
        <v>233</v>
      </c>
    </row>
    <row r="230" spans="3:3" x14ac:dyDescent="0.4">
      <c r="C230" s="2" t="s">
        <v>234</v>
      </c>
    </row>
    <row r="231" spans="3:3" x14ac:dyDescent="0.4">
      <c r="C231" s="2" t="s">
        <v>235</v>
      </c>
    </row>
    <row r="232" spans="3:3" x14ac:dyDescent="0.4">
      <c r="C232" s="2" t="s">
        <v>236</v>
      </c>
    </row>
    <row r="233" spans="3:3" x14ac:dyDescent="0.4">
      <c r="C233" s="2" t="s">
        <v>237</v>
      </c>
    </row>
    <row r="234" spans="3:3" x14ac:dyDescent="0.4">
      <c r="C234" s="2" t="s">
        <v>238</v>
      </c>
    </row>
    <row r="235" spans="3:3" x14ac:dyDescent="0.4">
      <c r="C235" s="2" t="s">
        <v>239</v>
      </c>
    </row>
    <row r="236" spans="3:3" x14ac:dyDescent="0.4">
      <c r="C236" s="2" t="s">
        <v>240</v>
      </c>
    </row>
    <row r="237" spans="3:3" x14ac:dyDescent="0.4">
      <c r="C237" s="2" t="s">
        <v>241</v>
      </c>
    </row>
    <row r="238" spans="3:3" x14ac:dyDescent="0.4">
      <c r="C238" s="2" t="s">
        <v>242</v>
      </c>
    </row>
    <row r="239" spans="3:3" x14ac:dyDescent="0.4">
      <c r="C239" s="2" t="s">
        <v>243</v>
      </c>
    </row>
    <row r="240" spans="3:3" x14ac:dyDescent="0.4">
      <c r="C240" s="2" t="s">
        <v>244</v>
      </c>
    </row>
    <row r="241" spans="3:3" x14ac:dyDescent="0.4">
      <c r="C241" s="2" t="s">
        <v>245</v>
      </c>
    </row>
    <row r="242" spans="3:3" x14ac:dyDescent="0.4">
      <c r="C242" s="2" t="s">
        <v>246</v>
      </c>
    </row>
    <row r="243" spans="3:3" x14ac:dyDescent="0.4">
      <c r="C243" s="2" t="s">
        <v>247</v>
      </c>
    </row>
    <row r="244" spans="3:3" x14ac:dyDescent="0.4">
      <c r="C244" s="2" t="s">
        <v>248</v>
      </c>
    </row>
    <row r="245" spans="3:3" x14ac:dyDescent="0.4">
      <c r="C245" s="2" t="s">
        <v>249</v>
      </c>
    </row>
    <row r="246" spans="3:3" x14ac:dyDescent="0.4">
      <c r="C246" s="2" t="s">
        <v>250</v>
      </c>
    </row>
    <row r="247" spans="3:3" x14ac:dyDescent="0.4">
      <c r="C247" s="2" t="s">
        <v>251</v>
      </c>
    </row>
    <row r="248" spans="3:3" x14ac:dyDescent="0.4">
      <c r="C248" s="2" t="s">
        <v>252</v>
      </c>
    </row>
    <row r="249" spans="3:3" x14ac:dyDescent="0.4">
      <c r="C249" s="2" t="s">
        <v>253</v>
      </c>
    </row>
    <row r="250" spans="3:3" x14ac:dyDescent="0.4">
      <c r="C250" s="2" t="s">
        <v>254</v>
      </c>
    </row>
    <row r="251" spans="3:3" x14ac:dyDescent="0.4">
      <c r="C251" s="2" t="s">
        <v>255</v>
      </c>
    </row>
    <row r="252" spans="3:3" x14ac:dyDescent="0.4">
      <c r="C252" s="2" t="s">
        <v>256</v>
      </c>
    </row>
    <row r="253" spans="3:3" x14ac:dyDescent="0.4">
      <c r="C253" s="2" t="s">
        <v>257</v>
      </c>
    </row>
    <row r="254" spans="3:3" x14ac:dyDescent="0.4">
      <c r="C254" s="2" t="s">
        <v>258</v>
      </c>
    </row>
    <row r="255" spans="3:3" x14ac:dyDescent="0.4">
      <c r="C255" s="2" t="s">
        <v>259</v>
      </c>
    </row>
    <row r="256" spans="3:3" x14ac:dyDescent="0.4">
      <c r="C256" s="2" t="s">
        <v>260</v>
      </c>
    </row>
    <row r="257" spans="3:3" x14ac:dyDescent="0.4">
      <c r="C257" s="2" t="s">
        <v>261</v>
      </c>
    </row>
    <row r="258" spans="3:3" x14ac:dyDescent="0.4">
      <c r="C258" s="2" t="s">
        <v>262</v>
      </c>
    </row>
    <row r="259" spans="3:3" x14ac:dyDescent="0.4">
      <c r="C259" s="2" t="s">
        <v>263</v>
      </c>
    </row>
    <row r="260" spans="3:3" x14ac:dyDescent="0.4">
      <c r="C260" s="2" t="s">
        <v>264</v>
      </c>
    </row>
    <row r="261" spans="3:3" x14ac:dyDescent="0.4">
      <c r="C261" s="2" t="s">
        <v>265</v>
      </c>
    </row>
    <row r="262" spans="3:3" x14ac:dyDescent="0.4">
      <c r="C262" s="2" t="s">
        <v>266</v>
      </c>
    </row>
    <row r="263" spans="3:3" x14ac:dyDescent="0.4">
      <c r="C263" s="2" t="s">
        <v>267</v>
      </c>
    </row>
    <row r="264" spans="3:3" x14ac:dyDescent="0.4">
      <c r="C264" s="2" t="s">
        <v>268</v>
      </c>
    </row>
    <row r="265" spans="3:3" x14ac:dyDescent="0.4">
      <c r="C265" s="2" t="s">
        <v>269</v>
      </c>
    </row>
    <row r="266" spans="3:3" x14ac:dyDescent="0.4">
      <c r="C266" s="2" t="s">
        <v>270</v>
      </c>
    </row>
    <row r="267" spans="3:3" x14ac:dyDescent="0.4">
      <c r="C267" s="2" t="s">
        <v>271</v>
      </c>
    </row>
    <row r="268" spans="3:3" x14ac:dyDescent="0.4">
      <c r="C268" s="2" t="s">
        <v>272</v>
      </c>
    </row>
    <row r="269" spans="3:3" x14ac:dyDescent="0.4">
      <c r="C269" s="2" t="s">
        <v>273</v>
      </c>
    </row>
    <row r="270" spans="3:3" x14ac:dyDescent="0.4">
      <c r="C270" s="2" t="s">
        <v>274</v>
      </c>
    </row>
    <row r="271" spans="3:3" x14ac:dyDescent="0.4">
      <c r="C271" s="2" t="s">
        <v>275</v>
      </c>
    </row>
    <row r="272" spans="3:3" x14ac:dyDescent="0.4">
      <c r="C272" s="2" t="s">
        <v>276</v>
      </c>
    </row>
    <row r="273" spans="3:3" x14ac:dyDescent="0.4">
      <c r="C273" s="2" t="s">
        <v>277</v>
      </c>
    </row>
    <row r="274" spans="3:3" x14ac:dyDescent="0.4">
      <c r="C274" s="2" t="s">
        <v>278</v>
      </c>
    </row>
    <row r="275" spans="3:3" x14ac:dyDescent="0.4">
      <c r="C275" s="2" t="s">
        <v>279</v>
      </c>
    </row>
    <row r="276" spans="3:3" x14ac:dyDescent="0.4">
      <c r="C276" s="2" t="s">
        <v>280</v>
      </c>
    </row>
    <row r="277" spans="3:3" x14ac:dyDescent="0.4">
      <c r="C277" s="2" t="s">
        <v>281</v>
      </c>
    </row>
    <row r="278" spans="3:3" x14ac:dyDescent="0.4">
      <c r="C278" s="2" t="s">
        <v>282</v>
      </c>
    </row>
    <row r="279" spans="3:3" x14ac:dyDescent="0.4">
      <c r="C279" s="2" t="s">
        <v>283</v>
      </c>
    </row>
    <row r="280" spans="3:3" x14ac:dyDescent="0.4">
      <c r="C280" s="2" t="s">
        <v>284</v>
      </c>
    </row>
    <row r="281" spans="3:3" x14ac:dyDescent="0.4">
      <c r="C281" s="2" t="s">
        <v>285</v>
      </c>
    </row>
    <row r="282" spans="3:3" x14ac:dyDescent="0.4">
      <c r="C282" s="2" t="s">
        <v>286</v>
      </c>
    </row>
    <row r="283" spans="3:3" x14ac:dyDescent="0.4">
      <c r="C283" s="2" t="s">
        <v>287</v>
      </c>
    </row>
    <row r="284" spans="3:3" x14ac:dyDescent="0.4">
      <c r="C284" s="2" t="s">
        <v>288</v>
      </c>
    </row>
    <row r="285" spans="3:3" x14ac:dyDescent="0.4">
      <c r="C285" s="2" t="s">
        <v>289</v>
      </c>
    </row>
    <row r="286" spans="3:3" x14ac:dyDescent="0.4">
      <c r="C286" s="2" t="s">
        <v>290</v>
      </c>
    </row>
    <row r="287" spans="3:3" x14ac:dyDescent="0.4">
      <c r="C287" s="2" t="s">
        <v>291</v>
      </c>
    </row>
    <row r="288" spans="3:3" x14ac:dyDescent="0.4">
      <c r="C288" s="2" t="s">
        <v>292</v>
      </c>
    </row>
    <row r="289" spans="3:3" x14ac:dyDescent="0.4">
      <c r="C289" s="2" t="s">
        <v>293</v>
      </c>
    </row>
    <row r="290" spans="3:3" x14ac:dyDescent="0.4">
      <c r="C290" s="2" t="s">
        <v>294</v>
      </c>
    </row>
    <row r="291" spans="3:3" x14ac:dyDescent="0.4">
      <c r="C291" s="2" t="s">
        <v>295</v>
      </c>
    </row>
    <row r="292" spans="3:3" x14ac:dyDescent="0.4">
      <c r="C292" s="2" t="s">
        <v>296</v>
      </c>
    </row>
    <row r="293" spans="3:3" x14ac:dyDescent="0.4">
      <c r="C293" s="2" t="s">
        <v>297</v>
      </c>
    </row>
    <row r="294" spans="3:3" x14ac:dyDescent="0.4">
      <c r="C294" s="2" t="s">
        <v>298</v>
      </c>
    </row>
    <row r="295" spans="3:3" x14ac:dyDescent="0.4">
      <c r="C295" s="2" t="s">
        <v>299</v>
      </c>
    </row>
    <row r="296" spans="3:3" x14ac:dyDescent="0.4">
      <c r="C296" s="2" t="s">
        <v>300</v>
      </c>
    </row>
    <row r="297" spans="3:3" x14ac:dyDescent="0.4">
      <c r="C297" s="2" t="s">
        <v>301</v>
      </c>
    </row>
    <row r="298" spans="3:3" x14ac:dyDescent="0.4">
      <c r="C298" s="2" t="s">
        <v>302</v>
      </c>
    </row>
    <row r="299" spans="3:3" x14ac:dyDescent="0.4">
      <c r="C299" s="2" t="s">
        <v>303</v>
      </c>
    </row>
    <row r="300" spans="3:3" x14ac:dyDescent="0.4">
      <c r="C300" s="2" t="s">
        <v>304</v>
      </c>
    </row>
    <row r="301" spans="3:3" x14ac:dyDescent="0.4">
      <c r="C301" s="2" t="s">
        <v>305</v>
      </c>
    </row>
    <row r="302" spans="3:3" x14ac:dyDescent="0.4">
      <c r="C302" s="2" t="s">
        <v>306</v>
      </c>
    </row>
    <row r="303" spans="3:3" x14ac:dyDescent="0.4">
      <c r="C303" s="2" t="s">
        <v>307</v>
      </c>
    </row>
    <row r="304" spans="3:3" x14ac:dyDescent="0.4">
      <c r="C304" s="2" t="s">
        <v>308</v>
      </c>
    </row>
    <row r="305" spans="3:3" x14ac:dyDescent="0.4">
      <c r="C305" s="2" t="s">
        <v>309</v>
      </c>
    </row>
    <row r="306" spans="3:3" x14ac:dyDescent="0.4">
      <c r="C306" s="2" t="s">
        <v>310</v>
      </c>
    </row>
    <row r="307" spans="3:3" x14ac:dyDescent="0.4">
      <c r="C307" s="2" t="s">
        <v>311</v>
      </c>
    </row>
    <row r="308" spans="3:3" x14ac:dyDescent="0.4">
      <c r="C308" s="2" t="s">
        <v>312</v>
      </c>
    </row>
    <row r="309" spans="3:3" x14ac:dyDescent="0.4">
      <c r="C309" s="2" t="s">
        <v>313</v>
      </c>
    </row>
    <row r="310" spans="3:3" x14ac:dyDescent="0.4">
      <c r="C310" s="2" t="s">
        <v>314</v>
      </c>
    </row>
    <row r="311" spans="3:3" x14ac:dyDescent="0.4">
      <c r="C311" s="2" t="s">
        <v>315</v>
      </c>
    </row>
    <row r="312" spans="3:3" x14ac:dyDescent="0.4">
      <c r="C312" s="2" t="s">
        <v>316</v>
      </c>
    </row>
    <row r="313" spans="3:3" x14ac:dyDescent="0.4">
      <c r="C313" s="2" t="s">
        <v>317</v>
      </c>
    </row>
    <row r="314" spans="3:3" x14ac:dyDescent="0.4">
      <c r="C314" s="2" t="s">
        <v>318</v>
      </c>
    </row>
    <row r="315" spans="3:3" x14ac:dyDescent="0.4">
      <c r="C315" s="2" t="s">
        <v>319</v>
      </c>
    </row>
    <row r="316" spans="3:3" x14ac:dyDescent="0.4">
      <c r="C316" s="2" t="s">
        <v>320</v>
      </c>
    </row>
    <row r="317" spans="3:3" x14ac:dyDescent="0.4">
      <c r="C317" s="2" t="s">
        <v>321</v>
      </c>
    </row>
    <row r="318" spans="3:3" x14ac:dyDescent="0.4">
      <c r="C318" s="2" t="s">
        <v>322</v>
      </c>
    </row>
    <row r="319" spans="3:3" x14ac:dyDescent="0.4">
      <c r="C319" s="2" t="s">
        <v>323</v>
      </c>
    </row>
    <row r="320" spans="3:3" x14ac:dyDescent="0.4">
      <c r="C320" s="2" t="s">
        <v>324</v>
      </c>
    </row>
    <row r="321" spans="3:3" x14ac:dyDescent="0.4">
      <c r="C321" s="2" t="s">
        <v>325</v>
      </c>
    </row>
    <row r="322" spans="3:3" x14ac:dyDescent="0.4">
      <c r="C322" s="2" t="s">
        <v>326</v>
      </c>
    </row>
    <row r="323" spans="3:3" x14ac:dyDescent="0.4">
      <c r="C323" s="2" t="s">
        <v>327</v>
      </c>
    </row>
    <row r="324" spans="3:3" x14ac:dyDescent="0.4">
      <c r="C324" s="2" t="s">
        <v>328</v>
      </c>
    </row>
    <row r="325" spans="3:3" x14ac:dyDescent="0.4">
      <c r="C325" s="2" t="s">
        <v>329</v>
      </c>
    </row>
    <row r="326" spans="3:3" x14ac:dyDescent="0.4">
      <c r="C326" s="2" t="s">
        <v>330</v>
      </c>
    </row>
    <row r="327" spans="3:3" x14ac:dyDescent="0.4">
      <c r="C327" s="2" t="s">
        <v>331</v>
      </c>
    </row>
    <row r="328" spans="3:3" x14ac:dyDescent="0.4">
      <c r="C328" s="2" t="s">
        <v>332</v>
      </c>
    </row>
    <row r="329" spans="3:3" x14ac:dyDescent="0.4">
      <c r="C329" s="2" t="s">
        <v>333</v>
      </c>
    </row>
    <row r="330" spans="3:3" x14ac:dyDescent="0.4">
      <c r="C330" s="2" t="s">
        <v>334</v>
      </c>
    </row>
    <row r="331" spans="3:3" x14ac:dyDescent="0.4">
      <c r="C331" s="2" t="s">
        <v>335</v>
      </c>
    </row>
    <row r="332" spans="3:3" x14ac:dyDescent="0.4">
      <c r="C332" s="2" t="s">
        <v>336</v>
      </c>
    </row>
    <row r="333" spans="3:3" x14ac:dyDescent="0.4">
      <c r="C333" s="2" t="s">
        <v>337</v>
      </c>
    </row>
    <row r="334" spans="3:3" x14ac:dyDescent="0.4">
      <c r="C334" s="2" t="s">
        <v>338</v>
      </c>
    </row>
    <row r="335" spans="3:3" x14ac:dyDescent="0.4">
      <c r="C335" s="2" t="s">
        <v>339</v>
      </c>
    </row>
    <row r="336" spans="3:3" x14ac:dyDescent="0.4">
      <c r="C336" s="2" t="s">
        <v>340</v>
      </c>
    </row>
    <row r="337" spans="3:3" x14ac:dyDescent="0.4">
      <c r="C337" s="2" t="s">
        <v>341</v>
      </c>
    </row>
    <row r="338" spans="3:3" x14ac:dyDescent="0.4">
      <c r="C338" s="2" t="s">
        <v>342</v>
      </c>
    </row>
    <row r="339" spans="3:3" x14ac:dyDescent="0.4">
      <c r="C339" s="2" t="s">
        <v>343</v>
      </c>
    </row>
    <row r="340" spans="3:3" x14ac:dyDescent="0.4">
      <c r="C340" s="2" t="s">
        <v>344</v>
      </c>
    </row>
    <row r="341" spans="3:3" x14ac:dyDescent="0.4">
      <c r="C341" s="2" t="s">
        <v>345</v>
      </c>
    </row>
    <row r="342" spans="3:3" x14ac:dyDescent="0.4">
      <c r="C342" s="2" t="s">
        <v>346</v>
      </c>
    </row>
    <row r="343" spans="3:3" x14ac:dyDescent="0.4">
      <c r="C343" s="2" t="s">
        <v>347</v>
      </c>
    </row>
    <row r="344" spans="3:3" x14ac:dyDescent="0.4">
      <c r="C344" s="2" t="s">
        <v>348</v>
      </c>
    </row>
    <row r="345" spans="3:3" x14ac:dyDescent="0.4">
      <c r="C345" s="2" t="s">
        <v>349</v>
      </c>
    </row>
    <row r="346" spans="3:3" x14ac:dyDescent="0.4">
      <c r="C346" s="2" t="s">
        <v>350</v>
      </c>
    </row>
    <row r="347" spans="3:3" x14ac:dyDescent="0.4">
      <c r="C347" s="2" t="s">
        <v>351</v>
      </c>
    </row>
    <row r="348" spans="3:3" x14ac:dyDescent="0.4">
      <c r="C348" s="2" t="s">
        <v>352</v>
      </c>
    </row>
    <row r="349" spans="3:3" x14ac:dyDescent="0.4">
      <c r="C349" s="2" t="s">
        <v>353</v>
      </c>
    </row>
    <row r="350" spans="3:3" x14ac:dyDescent="0.4">
      <c r="C350" s="2" t="s">
        <v>354</v>
      </c>
    </row>
    <row r="351" spans="3:3" x14ac:dyDescent="0.4">
      <c r="C351" s="2" t="s">
        <v>355</v>
      </c>
    </row>
    <row r="352" spans="3:3" x14ac:dyDescent="0.4">
      <c r="C352" s="2" t="s">
        <v>356</v>
      </c>
    </row>
    <row r="353" spans="3:3" x14ac:dyDescent="0.4">
      <c r="C353" s="2" t="s">
        <v>357</v>
      </c>
    </row>
    <row r="354" spans="3:3" x14ac:dyDescent="0.4">
      <c r="C354" s="2" t="s">
        <v>358</v>
      </c>
    </row>
    <row r="355" spans="3:3" x14ac:dyDescent="0.4">
      <c r="C355" s="2" t="s">
        <v>359</v>
      </c>
    </row>
    <row r="356" spans="3:3" x14ac:dyDescent="0.4">
      <c r="C356" s="2" t="s">
        <v>360</v>
      </c>
    </row>
    <row r="357" spans="3:3" x14ac:dyDescent="0.4">
      <c r="C357" s="2" t="s">
        <v>361</v>
      </c>
    </row>
    <row r="358" spans="3:3" x14ac:dyDescent="0.4">
      <c r="C358" s="2" t="s">
        <v>362</v>
      </c>
    </row>
    <row r="359" spans="3:3" x14ac:dyDescent="0.4">
      <c r="C359" s="2" t="s">
        <v>363</v>
      </c>
    </row>
    <row r="360" spans="3:3" x14ac:dyDescent="0.4">
      <c r="C360" s="2" t="s">
        <v>364</v>
      </c>
    </row>
    <row r="361" spans="3:3" x14ac:dyDescent="0.4">
      <c r="C361" s="2" t="s">
        <v>365</v>
      </c>
    </row>
    <row r="362" spans="3:3" x14ac:dyDescent="0.4">
      <c r="C362" s="2" t="s">
        <v>366</v>
      </c>
    </row>
    <row r="363" spans="3:3" x14ac:dyDescent="0.4">
      <c r="C363" s="2" t="s">
        <v>367</v>
      </c>
    </row>
    <row r="364" spans="3:3" x14ac:dyDescent="0.4">
      <c r="C364" s="2" t="s">
        <v>368</v>
      </c>
    </row>
    <row r="365" spans="3:3" x14ac:dyDescent="0.4">
      <c r="C365" s="2" t="s">
        <v>369</v>
      </c>
    </row>
    <row r="366" spans="3:3" x14ac:dyDescent="0.4">
      <c r="C366" s="2" t="s">
        <v>370</v>
      </c>
    </row>
    <row r="367" spans="3:3" x14ac:dyDescent="0.4">
      <c r="C367" s="2" t="s">
        <v>371</v>
      </c>
    </row>
    <row r="368" spans="3:3" x14ac:dyDescent="0.4">
      <c r="C368" s="2" t="s">
        <v>372</v>
      </c>
    </row>
    <row r="369" spans="3:3" x14ac:dyDescent="0.4">
      <c r="C369" s="2" t="s">
        <v>373</v>
      </c>
    </row>
    <row r="370" spans="3:3" x14ac:dyDescent="0.4">
      <c r="C370" s="2" t="s">
        <v>374</v>
      </c>
    </row>
    <row r="371" spans="3:3" x14ac:dyDescent="0.4">
      <c r="C371" s="2" t="s">
        <v>375</v>
      </c>
    </row>
    <row r="372" spans="3:3" x14ac:dyDescent="0.4">
      <c r="C372" s="2" t="s">
        <v>376</v>
      </c>
    </row>
    <row r="373" spans="3:3" x14ac:dyDescent="0.4">
      <c r="C373" s="2" t="s">
        <v>377</v>
      </c>
    </row>
    <row r="374" spans="3:3" x14ac:dyDescent="0.4">
      <c r="C374" s="2" t="s">
        <v>378</v>
      </c>
    </row>
    <row r="375" spans="3:3" x14ac:dyDescent="0.4">
      <c r="C375" s="2" t="s">
        <v>379</v>
      </c>
    </row>
    <row r="376" spans="3:3" x14ac:dyDescent="0.4">
      <c r="C376" s="2" t="s">
        <v>380</v>
      </c>
    </row>
    <row r="377" spans="3:3" x14ac:dyDescent="0.4">
      <c r="C377" s="2" t="s">
        <v>381</v>
      </c>
    </row>
    <row r="378" spans="3:3" x14ac:dyDescent="0.4">
      <c r="C378" s="2" t="s">
        <v>382</v>
      </c>
    </row>
    <row r="379" spans="3:3" x14ac:dyDescent="0.4">
      <c r="C379" s="2" t="s">
        <v>383</v>
      </c>
    </row>
    <row r="380" spans="3:3" x14ac:dyDescent="0.4">
      <c r="C380" s="2" t="s">
        <v>384</v>
      </c>
    </row>
    <row r="381" spans="3:3" x14ac:dyDescent="0.4">
      <c r="C381" s="2" t="s">
        <v>385</v>
      </c>
    </row>
    <row r="382" spans="3:3" x14ac:dyDescent="0.4">
      <c r="C382" s="2" t="s">
        <v>386</v>
      </c>
    </row>
    <row r="383" spans="3:3" x14ac:dyDescent="0.4">
      <c r="C383" s="2" t="s">
        <v>387</v>
      </c>
    </row>
    <row r="384" spans="3:3" x14ac:dyDescent="0.4">
      <c r="C384" s="2" t="s">
        <v>388</v>
      </c>
    </row>
    <row r="385" spans="3:3" x14ac:dyDescent="0.4">
      <c r="C385" s="2" t="s">
        <v>389</v>
      </c>
    </row>
    <row r="386" spans="3:3" x14ac:dyDescent="0.4">
      <c r="C386" s="2" t="s">
        <v>390</v>
      </c>
    </row>
    <row r="387" spans="3:3" x14ac:dyDescent="0.4">
      <c r="C387" s="2" t="s">
        <v>391</v>
      </c>
    </row>
    <row r="388" spans="3:3" x14ac:dyDescent="0.4">
      <c r="C388" s="2" t="s">
        <v>392</v>
      </c>
    </row>
    <row r="389" spans="3:3" x14ac:dyDescent="0.4">
      <c r="C389" s="2" t="s">
        <v>393</v>
      </c>
    </row>
    <row r="390" spans="3:3" x14ac:dyDescent="0.4">
      <c r="C390" s="2" t="s">
        <v>394</v>
      </c>
    </row>
    <row r="391" spans="3:3" x14ac:dyDescent="0.4">
      <c r="C391" s="2" t="s">
        <v>395</v>
      </c>
    </row>
    <row r="392" spans="3:3" x14ac:dyDescent="0.4">
      <c r="C392" s="2" t="s">
        <v>396</v>
      </c>
    </row>
    <row r="393" spans="3:3" x14ac:dyDescent="0.4">
      <c r="C393" s="2" t="s">
        <v>397</v>
      </c>
    </row>
    <row r="394" spans="3:3" x14ac:dyDescent="0.4">
      <c r="C394" s="2" t="s">
        <v>398</v>
      </c>
    </row>
    <row r="395" spans="3:3" x14ac:dyDescent="0.4">
      <c r="C395" s="2" t="s">
        <v>399</v>
      </c>
    </row>
    <row r="396" spans="3:3" x14ac:dyDescent="0.4">
      <c r="C396" s="2" t="s">
        <v>400</v>
      </c>
    </row>
    <row r="397" spans="3:3" x14ac:dyDescent="0.4">
      <c r="C397" s="2" t="s">
        <v>401</v>
      </c>
    </row>
    <row r="398" spans="3:3" x14ac:dyDescent="0.4">
      <c r="C398" s="2" t="s">
        <v>402</v>
      </c>
    </row>
    <row r="399" spans="3:3" x14ac:dyDescent="0.4">
      <c r="C399" s="2" t="s">
        <v>403</v>
      </c>
    </row>
    <row r="400" spans="3:3" x14ac:dyDescent="0.4">
      <c r="C400" s="2" t="s">
        <v>404</v>
      </c>
    </row>
    <row r="401" spans="3:3" x14ac:dyDescent="0.4">
      <c r="C401" s="2" t="s">
        <v>405</v>
      </c>
    </row>
    <row r="402" spans="3:3" x14ac:dyDescent="0.4">
      <c r="C402" s="2" t="s">
        <v>406</v>
      </c>
    </row>
    <row r="403" spans="3:3" x14ac:dyDescent="0.4">
      <c r="C403" s="2" t="s">
        <v>407</v>
      </c>
    </row>
    <row r="404" spans="3:3" x14ac:dyDescent="0.4">
      <c r="C404" s="2" t="s">
        <v>408</v>
      </c>
    </row>
    <row r="405" spans="3:3" x14ac:dyDescent="0.4">
      <c r="C405" s="2" t="s">
        <v>409</v>
      </c>
    </row>
    <row r="406" spans="3:3" x14ac:dyDescent="0.4">
      <c r="C406" s="2" t="s">
        <v>410</v>
      </c>
    </row>
    <row r="407" spans="3:3" x14ac:dyDescent="0.4">
      <c r="C407" s="2" t="s">
        <v>411</v>
      </c>
    </row>
    <row r="408" spans="3:3" x14ac:dyDescent="0.4">
      <c r="C408" s="2" t="s">
        <v>412</v>
      </c>
    </row>
    <row r="409" spans="3:3" x14ac:dyDescent="0.4">
      <c r="C409" s="2" t="s">
        <v>413</v>
      </c>
    </row>
    <row r="410" spans="3:3" x14ac:dyDescent="0.4">
      <c r="C410" s="2" t="s">
        <v>414</v>
      </c>
    </row>
    <row r="411" spans="3:3" x14ac:dyDescent="0.4">
      <c r="C411" s="2" t="s">
        <v>415</v>
      </c>
    </row>
    <row r="412" spans="3:3" x14ac:dyDescent="0.4">
      <c r="C412" s="2" t="s">
        <v>416</v>
      </c>
    </row>
    <row r="413" spans="3:3" x14ac:dyDescent="0.4">
      <c r="C413" s="2" t="s">
        <v>417</v>
      </c>
    </row>
    <row r="414" spans="3:3" x14ac:dyDescent="0.4">
      <c r="C414" s="2" t="s">
        <v>418</v>
      </c>
    </row>
    <row r="415" spans="3:3" x14ac:dyDescent="0.4">
      <c r="C415" s="2" t="s">
        <v>419</v>
      </c>
    </row>
    <row r="416" spans="3:3" x14ac:dyDescent="0.4">
      <c r="C416" s="2" t="s">
        <v>420</v>
      </c>
    </row>
    <row r="417" spans="3:3" x14ac:dyDescent="0.4">
      <c r="C417" s="2" t="s">
        <v>421</v>
      </c>
    </row>
    <row r="418" spans="3:3" x14ac:dyDescent="0.4">
      <c r="C418" s="2" t="s">
        <v>422</v>
      </c>
    </row>
    <row r="419" spans="3:3" x14ac:dyDescent="0.4">
      <c r="C419" s="2" t="s">
        <v>423</v>
      </c>
    </row>
    <row r="420" spans="3:3" x14ac:dyDescent="0.4">
      <c r="C420" s="2" t="s">
        <v>424</v>
      </c>
    </row>
    <row r="421" spans="3:3" x14ac:dyDescent="0.4">
      <c r="C421" s="2" t="s">
        <v>425</v>
      </c>
    </row>
    <row r="422" spans="3:3" x14ac:dyDescent="0.4">
      <c r="C422" s="2" t="s">
        <v>426</v>
      </c>
    </row>
    <row r="423" spans="3:3" x14ac:dyDescent="0.4">
      <c r="C423" s="2" t="s">
        <v>427</v>
      </c>
    </row>
    <row r="424" spans="3:3" x14ac:dyDescent="0.4">
      <c r="C424" s="2" t="s">
        <v>428</v>
      </c>
    </row>
    <row r="425" spans="3:3" x14ac:dyDescent="0.4">
      <c r="C425" s="2" t="s">
        <v>429</v>
      </c>
    </row>
    <row r="426" spans="3:3" x14ac:dyDescent="0.4">
      <c r="C426" s="2" t="s">
        <v>430</v>
      </c>
    </row>
    <row r="427" spans="3:3" x14ac:dyDescent="0.4">
      <c r="C427" s="2" t="s">
        <v>431</v>
      </c>
    </row>
    <row r="428" spans="3:3" x14ac:dyDescent="0.4">
      <c r="C428" s="2" t="s">
        <v>432</v>
      </c>
    </row>
    <row r="429" spans="3:3" x14ac:dyDescent="0.4">
      <c r="C429" s="2" t="s">
        <v>433</v>
      </c>
    </row>
    <row r="430" spans="3:3" x14ac:dyDescent="0.4">
      <c r="C430" s="2" t="s">
        <v>434</v>
      </c>
    </row>
    <row r="431" spans="3:3" x14ac:dyDescent="0.4">
      <c r="C431" s="2" t="s">
        <v>435</v>
      </c>
    </row>
    <row r="432" spans="3:3" x14ac:dyDescent="0.4">
      <c r="C432" s="2" t="s">
        <v>436</v>
      </c>
    </row>
    <row r="433" spans="3:3" x14ac:dyDescent="0.4">
      <c r="C433" s="2" t="s">
        <v>437</v>
      </c>
    </row>
    <row r="434" spans="3:3" x14ac:dyDescent="0.4">
      <c r="C434" s="2" t="s">
        <v>438</v>
      </c>
    </row>
    <row r="435" spans="3:3" x14ac:dyDescent="0.4">
      <c r="C435" s="2" t="s">
        <v>439</v>
      </c>
    </row>
    <row r="436" spans="3:3" x14ac:dyDescent="0.4">
      <c r="C436" s="2" t="s">
        <v>440</v>
      </c>
    </row>
    <row r="437" spans="3:3" x14ac:dyDescent="0.4">
      <c r="C437" s="2" t="s">
        <v>441</v>
      </c>
    </row>
    <row r="438" spans="3:3" x14ac:dyDescent="0.4">
      <c r="C438" s="2" t="s">
        <v>442</v>
      </c>
    </row>
    <row r="439" spans="3:3" x14ac:dyDescent="0.4">
      <c r="C439" s="2" t="s">
        <v>443</v>
      </c>
    </row>
    <row r="440" spans="3:3" x14ac:dyDescent="0.4">
      <c r="C440" s="2" t="s">
        <v>444</v>
      </c>
    </row>
    <row r="441" spans="3:3" x14ac:dyDescent="0.4">
      <c r="C441" s="2" t="s">
        <v>445</v>
      </c>
    </row>
    <row r="442" spans="3:3" x14ac:dyDescent="0.4">
      <c r="C442" s="2" t="s">
        <v>446</v>
      </c>
    </row>
    <row r="443" spans="3:3" x14ac:dyDescent="0.4">
      <c r="C443" s="2" t="s">
        <v>447</v>
      </c>
    </row>
    <row r="444" spans="3:3" x14ac:dyDescent="0.4">
      <c r="C444" s="2" t="s">
        <v>448</v>
      </c>
    </row>
    <row r="445" spans="3:3" x14ac:dyDescent="0.4">
      <c r="C445" s="2" t="s">
        <v>449</v>
      </c>
    </row>
    <row r="446" spans="3:3" x14ac:dyDescent="0.4">
      <c r="C446" s="2" t="s">
        <v>450</v>
      </c>
    </row>
    <row r="447" spans="3:3" x14ac:dyDescent="0.4">
      <c r="C447" s="2" t="s">
        <v>451</v>
      </c>
    </row>
    <row r="448" spans="3:3" x14ac:dyDescent="0.4">
      <c r="C448" s="2" t="s">
        <v>452</v>
      </c>
    </row>
    <row r="449" spans="3:3" x14ac:dyDescent="0.4">
      <c r="C449" s="2" t="s">
        <v>453</v>
      </c>
    </row>
    <row r="450" spans="3:3" x14ac:dyDescent="0.4">
      <c r="C450" s="2" t="s">
        <v>454</v>
      </c>
    </row>
    <row r="451" spans="3:3" x14ac:dyDescent="0.4">
      <c r="C451" s="2" t="s">
        <v>455</v>
      </c>
    </row>
    <row r="452" spans="3:3" x14ac:dyDescent="0.4">
      <c r="C452" s="2" t="s">
        <v>456</v>
      </c>
    </row>
    <row r="453" spans="3:3" x14ac:dyDescent="0.4">
      <c r="C453" s="2" t="s">
        <v>457</v>
      </c>
    </row>
    <row r="454" spans="3:3" x14ac:dyDescent="0.4">
      <c r="C454" s="2" t="s">
        <v>458</v>
      </c>
    </row>
    <row r="455" spans="3:3" x14ac:dyDescent="0.4">
      <c r="C455" s="2" t="s">
        <v>459</v>
      </c>
    </row>
    <row r="456" spans="3:3" x14ac:dyDescent="0.4">
      <c r="C456" s="2" t="s">
        <v>460</v>
      </c>
    </row>
    <row r="457" spans="3:3" x14ac:dyDescent="0.4">
      <c r="C457" s="2" t="s">
        <v>461</v>
      </c>
    </row>
    <row r="458" spans="3:3" x14ac:dyDescent="0.4">
      <c r="C458" s="2" t="s">
        <v>462</v>
      </c>
    </row>
    <row r="459" spans="3:3" x14ac:dyDescent="0.4">
      <c r="C459" s="2" t="s">
        <v>463</v>
      </c>
    </row>
    <row r="460" spans="3:3" x14ac:dyDescent="0.4">
      <c r="C460" s="2" t="s">
        <v>464</v>
      </c>
    </row>
    <row r="461" spans="3:3" x14ac:dyDescent="0.4">
      <c r="C461" s="2" t="s">
        <v>465</v>
      </c>
    </row>
    <row r="462" spans="3:3" x14ac:dyDescent="0.4">
      <c r="C462" s="2" t="s">
        <v>466</v>
      </c>
    </row>
    <row r="463" spans="3:3" x14ac:dyDescent="0.4">
      <c r="C463" s="2" t="s">
        <v>467</v>
      </c>
    </row>
    <row r="464" spans="3:3" x14ac:dyDescent="0.4">
      <c r="C464" s="2" t="s">
        <v>468</v>
      </c>
    </row>
    <row r="465" spans="3:8" x14ac:dyDescent="0.4">
      <c r="C465" s="2" t="s">
        <v>469</v>
      </c>
    </row>
    <row r="466" spans="3:8" x14ac:dyDescent="0.4">
      <c r="C466" s="2" t="s">
        <v>470</v>
      </c>
    </row>
    <row r="467" spans="3:8" x14ac:dyDescent="0.4">
      <c r="C467" s="2" t="s">
        <v>471</v>
      </c>
    </row>
    <row r="468" spans="3:8" x14ac:dyDescent="0.4">
      <c r="C468" s="2" t="s">
        <v>472</v>
      </c>
    </row>
    <row r="469" spans="3:8" x14ac:dyDescent="0.4">
      <c r="C469" s="2" t="s">
        <v>473</v>
      </c>
    </row>
    <row r="470" spans="3:8" x14ac:dyDescent="0.4">
      <c r="C470" s="2" t="s">
        <v>474</v>
      </c>
    </row>
    <row r="471" spans="3:8" x14ac:dyDescent="0.4">
      <c r="C471" s="2" t="s">
        <v>475</v>
      </c>
    </row>
    <row r="472" spans="3:8" x14ac:dyDescent="0.4">
      <c r="C472" s="2" t="s">
        <v>476</v>
      </c>
    </row>
    <row r="473" spans="3:8" x14ac:dyDescent="0.4">
      <c r="C473" s="2" t="s">
        <v>477</v>
      </c>
    </row>
    <row r="474" spans="3:8" x14ac:dyDescent="0.4">
      <c r="C474" s="2" t="s">
        <v>478</v>
      </c>
    </row>
    <row r="475" spans="3:8" x14ac:dyDescent="0.4">
      <c r="C475" s="2" t="s">
        <v>479</v>
      </c>
    </row>
    <row r="476" spans="3:8" x14ac:dyDescent="0.4">
      <c r="C476" s="2" t="s">
        <v>480</v>
      </c>
    </row>
    <row r="477" spans="3:8" x14ac:dyDescent="0.4">
      <c r="C477" s="2" t="s">
        <v>481</v>
      </c>
    </row>
    <row r="478" spans="3:8" x14ac:dyDescent="0.4">
      <c r="C478" s="2" t="s">
        <v>482</v>
      </c>
      <c r="H478" s="1"/>
    </row>
    <row r="479" spans="3:8" x14ac:dyDescent="0.4">
      <c r="C479" s="2" t="s">
        <v>483</v>
      </c>
      <c r="H479" s="1"/>
    </row>
    <row r="480" spans="3:8" x14ac:dyDescent="0.4">
      <c r="C480" s="2" t="s">
        <v>484</v>
      </c>
      <c r="H480" s="1"/>
    </row>
    <row r="481" spans="3:8" x14ac:dyDescent="0.4">
      <c r="C481" s="2" t="s">
        <v>485</v>
      </c>
      <c r="H481" s="1"/>
    </row>
    <row r="482" spans="3:8" x14ac:dyDescent="0.4">
      <c r="C482" s="2" t="s">
        <v>486</v>
      </c>
      <c r="H482" s="1"/>
    </row>
    <row r="483" spans="3:8" x14ac:dyDescent="0.4">
      <c r="C483" s="2" t="s">
        <v>487</v>
      </c>
      <c r="H483" s="1"/>
    </row>
    <row r="484" spans="3:8" x14ac:dyDescent="0.4">
      <c r="C484" s="2" t="s">
        <v>488</v>
      </c>
      <c r="H484" s="1"/>
    </row>
    <row r="485" spans="3:8" x14ac:dyDescent="0.4">
      <c r="C485" s="2" t="s">
        <v>489</v>
      </c>
      <c r="H485" s="1"/>
    </row>
    <row r="486" spans="3:8" x14ac:dyDescent="0.4">
      <c r="C486" s="2" t="s">
        <v>490</v>
      </c>
      <c r="H486" s="1"/>
    </row>
    <row r="487" spans="3:8" x14ac:dyDescent="0.4">
      <c r="C487" s="2" t="s">
        <v>491</v>
      </c>
      <c r="H487" s="1"/>
    </row>
    <row r="488" spans="3:8" x14ac:dyDescent="0.4">
      <c r="C488" s="2" t="s">
        <v>492</v>
      </c>
      <c r="H488" s="1"/>
    </row>
    <row r="489" spans="3:8" x14ac:dyDescent="0.4">
      <c r="C489" s="2" t="s">
        <v>493</v>
      </c>
      <c r="H489" s="1"/>
    </row>
    <row r="490" spans="3:8" x14ac:dyDescent="0.4">
      <c r="C490" s="2" t="s">
        <v>494</v>
      </c>
      <c r="H490" s="1"/>
    </row>
    <row r="491" spans="3:8" x14ac:dyDescent="0.4">
      <c r="C491" s="2" t="s">
        <v>495</v>
      </c>
      <c r="H491" s="1"/>
    </row>
    <row r="492" spans="3:8" x14ac:dyDescent="0.4">
      <c r="C492" s="2" t="s">
        <v>496</v>
      </c>
      <c r="H492" s="1"/>
    </row>
    <row r="493" spans="3:8" x14ac:dyDescent="0.4">
      <c r="C493" s="2" t="s">
        <v>497</v>
      </c>
      <c r="H493" s="1"/>
    </row>
    <row r="494" spans="3:8" x14ac:dyDescent="0.4">
      <c r="C494" s="2" t="s">
        <v>498</v>
      </c>
      <c r="H494" s="1"/>
    </row>
    <row r="495" spans="3:8" x14ac:dyDescent="0.4">
      <c r="C495" s="2" t="s">
        <v>499</v>
      </c>
      <c r="H495" s="1"/>
    </row>
    <row r="496" spans="3:8" x14ac:dyDescent="0.4">
      <c r="C496" s="2" t="s">
        <v>500</v>
      </c>
      <c r="H496" s="1"/>
    </row>
    <row r="497" spans="3:8" x14ac:dyDescent="0.4">
      <c r="C497" s="2" t="s">
        <v>501</v>
      </c>
      <c r="H497" s="1"/>
    </row>
    <row r="498" spans="3:8" x14ac:dyDescent="0.4">
      <c r="C498" s="2" t="s">
        <v>502</v>
      </c>
      <c r="H498" s="1"/>
    </row>
    <row r="499" spans="3:8" x14ac:dyDescent="0.4">
      <c r="C499" s="2" t="s">
        <v>503</v>
      </c>
      <c r="H499" s="1"/>
    </row>
    <row r="500" spans="3:8" x14ac:dyDescent="0.4">
      <c r="C500" s="2" t="s">
        <v>504</v>
      </c>
      <c r="H500" s="1"/>
    </row>
    <row r="501" spans="3:8" x14ac:dyDescent="0.4">
      <c r="C501" s="2" t="s">
        <v>505</v>
      </c>
      <c r="H501" s="1"/>
    </row>
    <row r="502" spans="3:8" x14ac:dyDescent="0.4">
      <c r="C502" s="2" t="s">
        <v>506</v>
      </c>
      <c r="H502" s="1"/>
    </row>
    <row r="503" spans="3:8" x14ac:dyDescent="0.4">
      <c r="C503" s="2" t="s">
        <v>507</v>
      </c>
      <c r="H503" s="1"/>
    </row>
    <row r="504" spans="3:8" x14ac:dyDescent="0.4">
      <c r="C504" s="2" t="s">
        <v>508</v>
      </c>
      <c r="H504" s="1"/>
    </row>
    <row r="505" spans="3:8" x14ac:dyDescent="0.4">
      <c r="C505" s="2" t="s">
        <v>509</v>
      </c>
      <c r="H505" s="1"/>
    </row>
    <row r="506" spans="3:8" x14ac:dyDescent="0.4">
      <c r="C506" s="2" t="s">
        <v>510</v>
      </c>
      <c r="H506" s="1"/>
    </row>
    <row r="507" spans="3:8" x14ac:dyDescent="0.4">
      <c r="C507" s="2" t="s">
        <v>511</v>
      </c>
      <c r="H507" s="1"/>
    </row>
    <row r="508" spans="3:8" x14ac:dyDescent="0.4">
      <c r="C508" s="2" t="s">
        <v>512</v>
      </c>
      <c r="H508" s="1"/>
    </row>
    <row r="509" spans="3:8" x14ac:dyDescent="0.4">
      <c r="C509" s="2" t="s">
        <v>513</v>
      </c>
      <c r="H509" s="1"/>
    </row>
    <row r="510" spans="3:8" x14ac:dyDescent="0.4">
      <c r="C510" s="2" t="s">
        <v>514</v>
      </c>
      <c r="H510" s="1"/>
    </row>
    <row r="511" spans="3:8" x14ac:dyDescent="0.4">
      <c r="C511" s="2" t="s">
        <v>515</v>
      </c>
      <c r="H511" s="1"/>
    </row>
    <row r="512" spans="3:8" x14ac:dyDescent="0.4">
      <c r="C512" s="2" t="s">
        <v>516</v>
      </c>
      <c r="H512" s="1"/>
    </row>
    <row r="513" spans="3:8" x14ac:dyDescent="0.4">
      <c r="C513" s="2" t="s">
        <v>517</v>
      </c>
      <c r="H513" s="1"/>
    </row>
    <row r="514" spans="3:8" x14ac:dyDescent="0.4">
      <c r="C514" s="2" t="s">
        <v>518</v>
      </c>
    </row>
    <row r="515" spans="3:8" x14ac:dyDescent="0.4">
      <c r="C515" s="2" t="s">
        <v>519</v>
      </c>
    </row>
    <row r="516" spans="3:8" x14ac:dyDescent="0.4">
      <c r="C516" s="2" t="s">
        <v>520</v>
      </c>
    </row>
    <row r="517" spans="3:8" x14ac:dyDescent="0.4">
      <c r="C517" s="2" t="s">
        <v>521</v>
      </c>
    </row>
    <row r="518" spans="3:8" x14ac:dyDescent="0.4">
      <c r="C518" s="2" t="s">
        <v>522</v>
      </c>
    </row>
    <row r="519" spans="3:8" x14ac:dyDescent="0.4">
      <c r="C519" s="2" t="s">
        <v>523</v>
      </c>
    </row>
    <row r="520" spans="3:8" x14ac:dyDescent="0.4">
      <c r="C520" s="2" t="s">
        <v>524</v>
      </c>
    </row>
    <row r="521" spans="3:8" x14ac:dyDescent="0.4">
      <c r="C521" s="2" t="s">
        <v>525</v>
      </c>
    </row>
    <row r="522" spans="3:8" x14ac:dyDescent="0.4">
      <c r="C522" s="2" t="s">
        <v>526</v>
      </c>
    </row>
    <row r="523" spans="3:8" x14ac:dyDescent="0.4">
      <c r="C523" s="2" t="s">
        <v>527</v>
      </c>
    </row>
    <row r="524" spans="3:8" x14ac:dyDescent="0.4">
      <c r="C524" s="2" t="s">
        <v>528</v>
      </c>
    </row>
    <row r="525" spans="3:8" x14ac:dyDescent="0.4">
      <c r="C525" s="2" t="s">
        <v>529</v>
      </c>
    </row>
    <row r="526" spans="3:8" x14ac:dyDescent="0.4">
      <c r="C526" s="2" t="s">
        <v>530</v>
      </c>
    </row>
    <row r="527" spans="3:8" x14ac:dyDescent="0.4">
      <c r="C527" s="2" t="s">
        <v>531</v>
      </c>
    </row>
    <row r="528" spans="3:8" x14ac:dyDescent="0.4">
      <c r="C528" s="2" t="s">
        <v>532</v>
      </c>
    </row>
    <row r="529" spans="3:3" x14ac:dyDescent="0.4">
      <c r="C529" s="2" t="s">
        <v>533</v>
      </c>
    </row>
    <row r="530" spans="3:3" x14ac:dyDescent="0.4">
      <c r="C530" s="2" t="s">
        <v>534</v>
      </c>
    </row>
    <row r="531" spans="3:3" x14ac:dyDescent="0.4">
      <c r="C531" s="2" t="s">
        <v>535</v>
      </c>
    </row>
    <row r="532" spans="3:3" x14ac:dyDescent="0.4">
      <c r="C532" s="2" t="s">
        <v>536</v>
      </c>
    </row>
    <row r="533" spans="3:3" ht="19.5" thickBot="1" x14ac:dyDescent="0.45">
      <c r="C533" s="4" t="s">
        <v>537</v>
      </c>
    </row>
  </sheetData>
  <sheetProtection algorithmName="SHA-512" hashValue="nuOI5Wk90TXDS24FAbRwZjAGQvTvCii09bJmohWv5ZxKPxqQ9IrojPKZG9+cUMAmn2baZnaufPIFOIRu4Nf/7A==" saltValue="VXmrlTY/irTz+Tb4YcUK3Q=="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875" style="5" customWidth="1"/>
    <col min="6" max="6" width="3.5" style="5" customWidth="1"/>
    <col min="7" max="10" width="1.5" style="5" customWidth="1"/>
    <col min="11" max="36" width="2.25" style="5" customWidth="1"/>
    <col min="37" max="79" width="2.25" style="223" customWidth="1"/>
    <col min="80" max="80" width="8.75" style="223" hidden="1" customWidth="1"/>
    <col min="81" max="82" width="8.75" style="223" customWidth="1"/>
    <col min="83" max="16384" width="8.75" style="223"/>
  </cols>
  <sheetData>
    <row r="1" spans="1:80" ht="12" customHeight="1" x14ac:dyDescent="0.4"/>
    <row r="2" spans="1:80" ht="21" customHeight="1" thickBot="1" x14ac:dyDescent="0.45">
      <c r="C2" s="30" t="s">
        <v>0</v>
      </c>
      <c r="D2" s="764">
        <v>1</v>
      </c>
      <c r="E2" s="754"/>
      <c r="F2" s="754"/>
      <c r="G2" s="754"/>
      <c r="H2" s="754"/>
      <c r="I2" s="755"/>
      <c r="J2" s="542"/>
      <c r="K2" s="542"/>
      <c r="L2" s="542"/>
      <c r="M2" s="223"/>
      <c r="N2" s="223"/>
      <c r="O2" s="223"/>
      <c r="P2" s="223"/>
      <c r="Q2" s="223"/>
      <c r="R2" s="223"/>
      <c r="S2" s="223"/>
      <c r="T2" s="223"/>
      <c r="U2" s="223"/>
      <c r="V2" s="223"/>
      <c r="W2" s="223"/>
      <c r="X2" s="223"/>
      <c r="Y2" s="223"/>
      <c r="Z2" s="223"/>
      <c r="AA2" s="223"/>
      <c r="AB2" s="223"/>
      <c r="AC2" s="543" t="s">
        <v>766</v>
      </c>
      <c r="AD2" s="753">
        <v>44344</v>
      </c>
      <c r="AE2" s="754"/>
      <c r="AF2" s="754"/>
      <c r="AG2" s="754"/>
      <c r="AH2" s="754"/>
      <c r="AI2" s="754"/>
      <c r="AJ2" s="755"/>
      <c r="CB2" s="223" t="s">
        <v>765</v>
      </c>
    </row>
    <row r="3" spans="1:80" ht="12" customHeight="1" thickBot="1" x14ac:dyDescent="0.45">
      <c r="A3" s="223"/>
      <c r="B3" s="224"/>
      <c r="C3" s="225"/>
      <c r="D3" s="226"/>
      <c r="E3" s="226"/>
      <c r="F3" s="226"/>
      <c r="G3" s="226"/>
      <c r="H3" s="226"/>
      <c r="I3" s="226"/>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CB3" s="613" t="b">
        <v>0</v>
      </c>
    </row>
    <row r="4" spans="1:80" ht="12" customHeight="1" x14ac:dyDescent="0.4">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row>
    <row r="5" spans="1:80" ht="12" customHeight="1" x14ac:dyDescent="0.4">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row>
    <row r="6" spans="1:80" ht="12" customHeight="1" x14ac:dyDescent="0.4">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row>
    <row r="7" spans="1:80" ht="12" customHeight="1" x14ac:dyDescent="0.4">
      <c r="A7" s="223"/>
      <c r="B7" s="756" t="s">
        <v>981</v>
      </c>
      <c r="C7" s="756"/>
      <c r="D7" s="756"/>
      <c r="E7" s="756"/>
      <c r="F7" s="756"/>
      <c r="G7" s="756"/>
      <c r="H7" s="756"/>
      <c r="I7" s="756"/>
      <c r="J7" s="756"/>
      <c r="K7" s="756"/>
      <c r="L7" s="756"/>
      <c r="M7" s="756"/>
      <c r="N7" s="756"/>
      <c r="O7" s="756"/>
      <c r="P7" s="756"/>
      <c r="Q7" s="756"/>
      <c r="R7" s="756"/>
      <c r="S7" s="756"/>
      <c r="T7" s="756"/>
      <c r="U7" s="756"/>
      <c r="V7" s="756"/>
      <c r="W7" s="756"/>
      <c r="X7" s="756"/>
      <c r="Y7" s="756"/>
      <c r="Z7" s="756"/>
      <c r="AA7" s="756"/>
      <c r="AB7" s="756"/>
      <c r="AC7" s="756"/>
      <c r="AD7" s="756"/>
      <c r="AE7" s="756"/>
      <c r="AF7" s="756"/>
      <c r="AG7" s="756"/>
      <c r="AH7" s="756"/>
      <c r="AI7" s="756"/>
      <c r="AJ7" s="223"/>
    </row>
    <row r="8" spans="1:80" ht="12" customHeight="1" x14ac:dyDescent="0.4">
      <c r="A8" s="223"/>
      <c r="B8" s="756"/>
      <c r="C8" s="756"/>
      <c r="D8" s="756"/>
      <c r="E8" s="756"/>
      <c r="F8" s="756"/>
      <c r="G8" s="756"/>
      <c r="H8" s="756"/>
      <c r="I8" s="756"/>
      <c r="J8" s="756"/>
      <c r="K8" s="756"/>
      <c r="L8" s="756"/>
      <c r="M8" s="756"/>
      <c r="N8" s="756"/>
      <c r="O8" s="756"/>
      <c r="P8" s="756"/>
      <c r="Q8" s="756"/>
      <c r="R8" s="756"/>
      <c r="S8" s="756"/>
      <c r="T8" s="756"/>
      <c r="U8" s="756"/>
      <c r="V8" s="756"/>
      <c r="W8" s="756"/>
      <c r="X8" s="756"/>
      <c r="Y8" s="756"/>
      <c r="Z8" s="756"/>
      <c r="AA8" s="756"/>
      <c r="AB8" s="756"/>
      <c r="AC8" s="756"/>
      <c r="AD8" s="756"/>
      <c r="AE8" s="756"/>
      <c r="AF8" s="756"/>
      <c r="AG8" s="756"/>
      <c r="AH8" s="756"/>
      <c r="AI8" s="756"/>
      <c r="AJ8" s="223"/>
    </row>
    <row r="9" spans="1:80" ht="30.6" customHeight="1" x14ac:dyDescent="0.4">
      <c r="A9" s="223"/>
      <c r="B9" s="225"/>
      <c r="C9" s="225"/>
      <c r="D9" s="225"/>
      <c r="E9" s="223"/>
      <c r="F9" s="223"/>
      <c r="G9" s="223"/>
      <c r="H9" s="226"/>
      <c r="I9" s="226"/>
      <c r="J9" s="223"/>
      <c r="K9" s="223"/>
      <c r="L9" s="223"/>
      <c r="M9" s="324" t="s">
        <v>879</v>
      </c>
      <c r="N9" s="325"/>
      <c r="O9" s="325"/>
      <c r="P9" s="325"/>
      <c r="Q9" s="325"/>
      <c r="R9" s="325"/>
      <c r="S9" s="325"/>
      <c r="T9" s="325"/>
      <c r="U9" s="325"/>
      <c r="X9" s="223"/>
      <c r="Y9" s="223"/>
      <c r="Z9" s="223"/>
      <c r="AA9" s="223"/>
      <c r="AB9" s="223"/>
      <c r="AC9" s="223"/>
      <c r="AD9" s="223"/>
      <c r="AE9" s="223"/>
      <c r="AF9" s="223"/>
      <c r="AG9" s="223"/>
      <c r="AH9" s="223"/>
      <c r="AI9" s="223"/>
      <c r="AJ9" s="223"/>
    </row>
    <row r="10" spans="1:80" ht="12" customHeight="1" x14ac:dyDescent="0.4">
      <c r="A10" s="223"/>
      <c r="B10" s="225"/>
      <c r="C10" s="225"/>
      <c r="D10" s="225"/>
      <c r="E10" s="226"/>
      <c r="F10" s="226"/>
      <c r="G10" s="223"/>
      <c r="H10" s="223"/>
      <c r="I10" s="223"/>
      <c r="J10" s="223"/>
      <c r="K10" s="227"/>
      <c r="L10" s="227"/>
      <c r="M10" s="227"/>
      <c r="N10" s="227"/>
      <c r="O10" s="227"/>
      <c r="P10" s="227"/>
      <c r="Q10" s="227"/>
      <c r="R10" s="227"/>
      <c r="S10" s="227"/>
      <c r="T10" s="227"/>
      <c r="U10" s="227"/>
      <c r="V10" s="227"/>
      <c r="W10" s="227"/>
      <c r="X10" s="227"/>
      <c r="Y10" s="227"/>
      <c r="Z10" s="227"/>
      <c r="AA10" s="227"/>
      <c r="AB10" s="223"/>
      <c r="AC10" s="223"/>
      <c r="AD10" s="223"/>
      <c r="AE10" s="223"/>
      <c r="AF10" s="223"/>
      <c r="AG10" s="223"/>
      <c r="AH10" s="223"/>
      <c r="AI10" s="223"/>
      <c r="AJ10" s="223"/>
    </row>
    <row r="11" spans="1:80" ht="12" customHeight="1" x14ac:dyDescent="0.4">
      <c r="A11" s="223"/>
      <c r="B11" s="315" t="s">
        <v>880</v>
      </c>
      <c r="C11" s="320"/>
      <c r="D11" s="223"/>
      <c r="E11" s="223"/>
      <c r="F11" s="223"/>
      <c r="G11" s="223"/>
      <c r="H11" s="223"/>
      <c r="I11" s="223"/>
      <c r="J11" s="227"/>
      <c r="K11" s="227"/>
      <c r="L11" s="227"/>
      <c r="M11" s="227"/>
      <c r="N11" s="227"/>
      <c r="O11" s="227"/>
      <c r="P11" s="227"/>
      <c r="Q11" s="227"/>
      <c r="R11" s="227"/>
      <c r="S11" s="227"/>
      <c r="T11" s="227"/>
      <c r="U11" s="227"/>
      <c r="V11" s="227"/>
      <c r="W11" s="227"/>
      <c r="X11" s="227"/>
      <c r="Y11" s="227"/>
      <c r="Z11" s="227"/>
      <c r="AA11" s="227"/>
      <c r="AB11" s="223"/>
      <c r="AC11" s="223"/>
      <c r="AD11" s="223"/>
      <c r="AE11" s="223"/>
      <c r="AF11" s="223"/>
      <c r="AG11" s="223"/>
      <c r="AH11" s="223"/>
      <c r="AI11" s="223"/>
      <c r="AJ11" s="223"/>
    </row>
    <row r="12" spans="1:80" ht="13.9" customHeight="1" x14ac:dyDescent="0.4">
      <c r="A12" s="223"/>
      <c r="B12" s="315" t="s">
        <v>1</v>
      </c>
      <c r="C12" s="315"/>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row>
    <row r="13" spans="1:80" ht="6.6" customHeight="1" thickBot="1" x14ac:dyDescent="0.45">
      <c r="A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row>
    <row r="14" spans="1:80" ht="23.45" customHeight="1" x14ac:dyDescent="0.4">
      <c r="A14" s="223"/>
      <c r="C14" s="757" t="s">
        <v>2</v>
      </c>
      <c r="D14" s="758"/>
      <c r="E14" s="758"/>
      <c r="F14" s="758"/>
      <c r="G14" s="758"/>
      <c r="H14" s="758"/>
      <c r="I14" s="758"/>
      <c r="J14" s="758"/>
      <c r="K14" s="768" t="s">
        <v>904</v>
      </c>
      <c r="L14" s="769"/>
      <c r="M14" s="769"/>
      <c r="N14" s="769"/>
      <c r="O14" s="769"/>
      <c r="P14" s="769"/>
      <c r="Q14" s="769"/>
      <c r="R14" s="769"/>
      <c r="S14" s="769"/>
      <c r="T14" s="769"/>
      <c r="U14" s="769"/>
      <c r="V14" s="769"/>
      <c r="W14" s="769"/>
      <c r="X14" s="769"/>
      <c r="Y14" s="769"/>
      <c r="Z14" s="769"/>
      <c r="AA14" s="769"/>
      <c r="AB14" s="769"/>
      <c r="AC14" s="769"/>
      <c r="AD14" s="769"/>
      <c r="AE14" s="769"/>
      <c r="AF14" s="769"/>
      <c r="AG14" s="769"/>
      <c r="AH14" s="770"/>
      <c r="AI14" s="223"/>
      <c r="AJ14" s="223"/>
    </row>
    <row r="15" spans="1:80" ht="24" customHeight="1" x14ac:dyDescent="0.4">
      <c r="C15" s="759" t="s">
        <v>961</v>
      </c>
      <c r="D15" s="760"/>
      <c r="E15" s="760"/>
      <c r="F15" s="760"/>
      <c r="G15" s="760"/>
      <c r="H15" s="760"/>
      <c r="I15" s="760"/>
      <c r="J15" s="761"/>
      <c r="K15" s="771" t="s">
        <v>905</v>
      </c>
      <c r="L15" s="772"/>
      <c r="M15" s="772"/>
      <c r="N15" s="772"/>
      <c r="O15" s="772"/>
      <c r="P15" s="772"/>
      <c r="Q15" s="772"/>
      <c r="R15" s="772"/>
      <c r="S15" s="772"/>
      <c r="T15" s="772"/>
      <c r="U15" s="772"/>
      <c r="V15" s="772"/>
      <c r="W15" s="772"/>
      <c r="X15" s="772"/>
      <c r="Y15" s="772"/>
      <c r="Z15" s="772"/>
      <c r="AA15" s="772"/>
      <c r="AB15" s="772"/>
      <c r="AC15" s="772"/>
      <c r="AD15" s="772"/>
      <c r="AE15" s="772"/>
      <c r="AF15" s="772"/>
      <c r="AG15" s="772"/>
      <c r="AH15" s="773"/>
    </row>
    <row r="16" spans="1:80" ht="24" customHeight="1" x14ac:dyDescent="0.4">
      <c r="C16" s="762" t="s">
        <v>982</v>
      </c>
      <c r="D16" s="763"/>
      <c r="E16" s="763"/>
      <c r="F16" s="763"/>
      <c r="G16" s="763"/>
      <c r="H16" s="763"/>
      <c r="I16" s="763"/>
      <c r="J16" s="763"/>
      <c r="K16" s="771" t="s">
        <v>906</v>
      </c>
      <c r="L16" s="772"/>
      <c r="M16" s="772"/>
      <c r="N16" s="772"/>
      <c r="O16" s="772"/>
      <c r="P16" s="772"/>
      <c r="Q16" s="772"/>
      <c r="R16" s="772"/>
      <c r="S16" s="772"/>
      <c r="T16" s="772"/>
      <c r="U16" s="772"/>
      <c r="V16" s="772"/>
      <c r="W16" s="772"/>
      <c r="X16" s="772"/>
      <c r="Y16" s="772"/>
      <c r="Z16" s="772"/>
      <c r="AA16" s="772"/>
      <c r="AB16" s="772"/>
      <c r="AC16" s="772"/>
      <c r="AD16" s="772"/>
      <c r="AE16" s="772"/>
      <c r="AF16" s="772"/>
      <c r="AG16" s="772"/>
      <c r="AH16" s="773"/>
    </row>
    <row r="17" spans="1:36" ht="25.15" customHeight="1" x14ac:dyDescent="0.4">
      <c r="B17" s="28"/>
      <c r="C17" s="733" t="s">
        <v>881</v>
      </c>
      <c r="D17" s="712" t="s">
        <v>983</v>
      </c>
      <c r="E17" s="713"/>
      <c r="F17" s="713"/>
      <c r="G17" s="713"/>
      <c r="H17" s="713"/>
      <c r="I17" s="713"/>
      <c r="J17" s="714"/>
      <c r="K17" s="765" t="s">
        <v>907</v>
      </c>
      <c r="L17" s="766"/>
      <c r="M17" s="766"/>
      <c r="N17" s="766"/>
      <c r="O17" s="766"/>
      <c r="P17" s="766"/>
      <c r="Q17" s="766"/>
      <c r="R17" s="766"/>
      <c r="S17" s="766"/>
      <c r="T17" s="766"/>
      <c r="U17" s="766"/>
      <c r="V17" s="766"/>
      <c r="W17" s="766"/>
      <c r="X17" s="766"/>
      <c r="Y17" s="766"/>
      <c r="Z17" s="766"/>
      <c r="AA17" s="766"/>
      <c r="AB17" s="766"/>
      <c r="AC17" s="766"/>
      <c r="AD17" s="766"/>
      <c r="AE17" s="766"/>
      <c r="AF17" s="766"/>
      <c r="AG17" s="766"/>
      <c r="AH17" s="767"/>
    </row>
    <row r="18" spans="1:36" ht="39" customHeight="1" x14ac:dyDescent="0.4">
      <c r="C18" s="734"/>
      <c r="D18" s="712" t="s">
        <v>882</v>
      </c>
      <c r="E18" s="713"/>
      <c r="F18" s="713"/>
      <c r="G18" s="713"/>
      <c r="H18" s="713"/>
      <c r="I18" s="713"/>
      <c r="J18" s="714"/>
      <c r="K18" s="747" t="s">
        <v>141</v>
      </c>
      <c r="L18" s="748"/>
      <c r="M18" s="748"/>
      <c r="N18" s="748"/>
      <c r="O18" s="748"/>
      <c r="P18" s="748"/>
      <c r="Q18" s="748"/>
      <c r="R18" s="748"/>
      <c r="S18" s="748"/>
      <c r="T18" s="748"/>
      <c r="U18" s="748"/>
      <c r="V18" s="748"/>
      <c r="W18" s="748"/>
      <c r="X18" s="748"/>
      <c r="Y18" s="748"/>
      <c r="Z18" s="748"/>
      <c r="AA18" s="748"/>
      <c r="AB18" s="748"/>
      <c r="AC18" s="748"/>
      <c r="AD18" s="748"/>
      <c r="AE18" s="748"/>
      <c r="AF18" s="748"/>
      <c r="AG18" s="748"/>
      <c r="AH18" s="749"/>
    </row>
    <row r="19" spans="1:36" ht="25.15" customHeight="1" x14ac:dyDescent="0.4">
      <c r="C19" s="734"/>
      <c r="D19" s="736" t="s">
        <v>895</v>
      </c>
      <c r="E19" s="712" t="s">
        <v>883</v>
      </c>
      <c r="F19" s="713"/>
      <c r="G19" s="713"/>
      <c r="H19" s="713"/>
      <c r="I19" s="713"/>
      <c r="J19" s="714"/>
      <c r="K19" s="750"/>
      <c r="L19" s="751"/>
      <c r="M19" s="751"/>
      <c r="N19" s="751"/>
      <c r="O19" s="751"/>
      <c r="P19" s="751"/>
      <c r="Q19" s="751"/>
      <c r="R19" s="751"/>
      <c r="S19" s="751"/>
      <c r="T19" s="751"/>
      <c r="U19" s="751"/>
      <c r="V19" s="751"/>
      <c r="W19" s="751"/>
      <c r="X19" s="751"/>
      <c r="Y19" s="751"/>
      <c r="Z19" s="751"/>
      <c r="AA19" s="751"/>
      <c r="AB19" s="751"/>
      <c r="AC19" s="751"/>
      <c r="AD19" s="751"/>
      <c r="AE19" s="751"/>
      <c r="AF19" s="751"/>
      <c r="AG19" s="751"/>
      <c r="AH19" s="752"/>
    </row>
    <row r="20" spans="1:36" ht="25.15" customHeight="1" x14ac:dyDescent="0.4">
      <c r="C20" s="734"/>
      <c r="D20" s="736"/>
      <c r="E20" s="788" t="s">
        <v>894</v>
      </c>
      <c r="F20" s="789"/>
      <c r="G20" s="789"/>
      <c r="H20" s="789"/>
      <c r="I20" s="789"/>
      <c r="J20" s="789"/>
      <c r="K20" s="789"/>
      <c r="L20" s="789"/>
      <c r="M20" s="789"/>
      <c r="N20" s="789"/>
      <c r="O20" s="789"/>
      <c r="P20" s="789"/>
      <c r="Q20" s="789"/>
      <c r="R20" s="790"/>
      <c r="S20" s="785">
        <f>SUM(S21:AD25)</f>
        <v>0</v>
      </c>
      <c r="T20" s="786"/>
      <c r="U20" s="786"/>
      <c r="V20" s="786"/>
      <c r="W20" s="786"/>
      <c r="X20" s="786"/>
      <c r="Y20" s="786"/>
      <c r="Z20" s="786"/>
      <c r="AA20" s="786"/>
      <c r="AB20" s="786"/>
      <c r="AC20" s="786"/>
      <c r="AD20" s="787"/>
      <c r="AE20" s="779" t="s">
        <v>886</v>
      </c>
      <c r="AF20" s="780"/>
      <c r="AG20" s="780"/>
      <c r="AH20" s="781"/>
    </row>
    <row r="21" spans="1:36" ht="25.15" customHeight="1" x14ac:dyDescent="0.4">
      <c r="C21" s="734"/>
      <c r="D21" s="736"/>
      <c r="E21" s="540"/>
      <c r="F21" s="538"/>
      <c r="G21" s="721" t="s">
        <v>884</v>
      </c>
      <c r="H21" s="722"/>
      <c r="I21" s="722"/>
      <c r="J21" s="723"/>
      <c r="K21" s="738" t="s">
        <v>885</v>
      </c>
      <c r="L21" s="739"/>
      <c r="M21" s="739"/>
      <c r="N21" s="739"/>
      <c r="O21" s="739"/>
      <c r="P21" s="739"/>
      <c r="Q21" s="739"/>
      <c r="R21" s="740"/>
      <c r="S21" s="715"/>
      <c r="T21" s="716"/>
      <c r="U21" s="716"/>
      <c r="V21" s="716"/>
      <c r="W21" s="716"/>
      <c r="X21" s="716"/>
      <c r="Y21" s="716"/>
      <c r="Z21" s="716"/>
      <c r="AA21" s="716"/>
      <c r="AB21" s="716"/>
      <c r="AC21" s="716"/>
      <c r="AD21" s="717"/>
      <c r="AE21" s="779" t="s">
        <v>886</v>
      </c>
      <c r="AF21" s="780"/>
      <c r="AG21" s="780"/>
      <c r="AH21" s="781"/>
    </row>
    <row r="22" spans="1:36" ht="25.15" customHeight="1" x14ac:dyDescent="0.4">
      <c r="B22" s="34"/>
      <c r="C22" s="734"/>
      <c r="D22" s="736"/>
      <c r="E22" s="540"/>
      <c r="F22" s="538"/>
      <c r="G22" s="724"/>
      <c r="H22" s="725"/>
      <c r="I22" s="725"/>
      <c r="J22" s="726"/>
      <c r="K22" s="791" t="s">
        <v>5</v>
      </c>
      <c r="L22" s="792"/>
      <c r="M22" s="792"/>
      <c r="N22" s="792"/>
      <c r="O22" s="792"/>
      <c r="P22" s="792"/>
      <c r="Q22" s="792"/>
      <c r="R22" s="792"/>
      <c r="S22" s="715"/>
      <c r="T22" s="716"/>
      <c r="U22" s="716"/>
      <c r="V22" s="716"/>
      <c r="W22" s="716"/>
      <c r="X22" s="716"/>
      <c r="Y22" s="716"/>
      <c r="Z22" s="716"/>
      <c r="AA22" s="716"/>
      <c r="AB22" s="716"/>
      <c r="AC22" s="716"/>
      <c r="AD22" s="717"/>
      <c r="AE22" s="779" t="s">
        <v>886</v>
      </c>
      <c r="AF22" s="780"/>
      <c r="AG22" s="780"/>
      <c r="AH22" s="781"/>
    </row>
    <row r="23" spans="1:36" ht="25.15" customHeight="1" x14ac:dyDescent="0.4">
      <c r="B23" s="34"/>
      <c r="C23" s="734"/>
      <c r="D23" s="736"/>
      <c r="E23" s="540"/>
      <c r="F23" s="538"/>
      <c r="G23" s="724"/>
      <c r="H23" s="725"/>
      <c r="I23" s="725"/>
      <c r="J23" s="726"/>
      <c r="K23" s="738" t="s">
        <v>887</v>
      </c>
      <c r="L23" s="739"/>
      <c r="M23" s="739"/>
      <c r="N23" s="739"/>
      <c r="O23" s="739"/>
      <c r="P23" s="739"/>
      <c r="Q23" s="739"/>
      <c r="R23" s="740"/>
      <c r="S23" s="715"/>
      <c r="T23" s="716"/>
      <c r="U23" s="716"/>
      <c r="V23" s="716"/>
      <c r="W23" s="716"/>
      <c r="X23" s="716"/>
      <c r="Y23" s="716"/>
      <c r="Z23" s="716"/>
      <c r="AA23" s="716"/>
      <c r="AB23" s="716"/>
      <c r="AC23" s="716"/>
      <c r="AD23" s="717"/>
      <c r="AE23" s="779" t="s">
        <v>886</v>
      </c>
      <c r="AF23" s="780"/>
      <c r="AG23" s="780"/>
      <c r="AH23" s="781"/>
    </row>
    <row r="24" spans="1:36" ht="25.15" customHeight="1" x14ac:dyDescent="0.4">
      <c r="C24" s="734"/>
      <c r="D24" s="736"/>
      <c r="E24" s="540"/>
      <c r="F24" s="538"/>
      <c r="G24" s="724"/>
      <c r="H24" s="725"/>
      <c r="I24" s="725"/>
      <c r="J24" s="726"/>
      <c r="K24" s="738" t="s">
        <v>6</v>
      </c>
      <c r="L24" s="739"/>
      <c r="M24" s="739"/>
      <c r="N24" s="739"/>
      <c r="O24" s="739"/>
      <c r="P24" s="739"/>
      <c r="Q24" s="739"/>
      <c r="R24" s="740"/>
      <c r="S24" s="715"/>
      <c r="T24" s="716"/>
      <c r="U24" s="716"/>
      <c r="V24" s="716"/>
      <c r="W24" s="716"/>
      <c r="X24" s="716"/>
      <c r="Y24" s="716"/>
      <c r="Z24" s="716"/>
      <c r="AA24" s="716"/>
      <c r="AB24" s="716"/>
      <c r="AC24" s="716"/>
      <c r="AD24" s="717"/>
      <c r="AE24" s="779" t="s">
        <v>886</v>
      </c>
      <c r="AF24" s="780"/>
      <c r="AG24" s="780"/>
      <c r="AH24" s="781"/>
    </row>
    <row r="25" spans="1:36" ht="25.15" customHeight="1" thickBot="1" x14ac:dyDescent="0.45">
      <c r="C25" s="735"/>
      <c r="D25" s="737"/>
      <c r="E25" s="541"/>
      <c r="F25" s="539"/>
      <c r="G25" s="727"/>
      <c r="H25" s="728"/>
      <c r="I25" s="728"/>
      <c r="J25" s="729"/>
      <c r="K25" s="741" t="s">
        <v>7</v>
      </c>
      <c r="L25" s="742"/>
      <c r="M25" s="742"/>
      <c r="N25" s="742"/>
      <c r="O25" s="742"/>
      <c r="P25" s="742"/>
      <c r="Q25" s="742"/>
      <c r="R25" s="743"/>
      <c r="S25" s="744"/>
      <c r="T25" s="745"/>
      <c r="U25" s="745"/>
      <c r="V25" s="745"/>
      <c r="W25" s="745"/>
      <c r="X25" s="745"/>
      <c r="Y25" s="745"/>
      <c r="Z25" s="745"/>
      <c r="AA25" s="745"/>
      <c r="AB25" s="745"/>
      <c r="AC25" s="745"/>
      <c r="AD25" s="746"/>
      <c r="AE25" s="782" t="s">
        <v>886</v>
      </c>
      <c r="AF25" s="783"/>
      <c r="AG25" s="783"/>
      <c r="AH25" s="784"/>
    </row>
    <row r="26" spans="1:36" ht="15.6" customHeight="1" x14ac:dyDescent="0.4">
      <c r="C26" s="31"/>
      <c r="D26" s="31"/>
      <c r="E26" s="31"/>
      <c r="F26" s="31"/>
      <c r="G26" s="31"/>
      <c r="H26" s="31"/>
      <c r="I26" s="31"/>
    </row>
    <row r="27" spans="1:36" s="243" customFormat="1" ht="23.45" customHeight="1" thickBot="1" x14ac:dyDescent="0.45">
      <c r="A27" s="36"/>
      <c r="B27" s="315" t="s">
        <v>3</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6"/>
      <c r="AJ27" s="36"/>
    </row>
    <row r="28" spans="1:36" s="243" customFormat="1" ht="24.6" customHeight="1" x14ac:dyDescent="0.4">
      <c r="A28" s="36"/>
      <c r="B28" s="36"/>
      <c r="C28" s="730" t="s">
        <v>888</v>
      </c>
      <c r="D28" s="731"/>
      <c r="E28" s="731"/>
      <c r="F28" s="731"/>
      <c r="G28" s="731"/>
      <c r="H28" s="731"/>
      <c r="I28" s="731"/>
      <c r="J28" s="731"/>
      <c r="K28" s="731"/>
      <c r="L28" s="731"/>
      <c r="M28" s="732"/>
      <c r="N28" s="774" t="s">
        <v>889</v>
      </c>
      <c r="O28" s="731"/>
      <c r="P28" s="731"/>
      <c r="Q28" s="731"/>
      <c r="R28" s="731"/>
      <c r="S28" s="731"/>
      <c r="T28" s="731"/>
      <c r="U28" s="731"/>
      <c r="V28" s="731"/>
      <c r="W28" s="731"/>
      <c r="X28" s="731"/>
      <c r="Y28" s="731"/>
      <c r="Z28" s="731"/>
      <c r="AA28" s="731"/>
      <c r="AB28" s="731"/>
      <c r="AC28" s="731"/>
      <c r="AD28" s="731"/>
      <c r="AE28" s="731"/>
      <c r="AF28" s="731"/>
      <c r="AG28" s="731"/>
      <c r="AH28" s="775"/>
      <c r="AI28" s="36"/>
      <c r="AJ28" s="36"/>
    </row>
    <row r="29" spans="1:36" s="243" customFormat="1" ht="39.6" customHeight="1" x14ac:dyDescent="0.4">
      <c r="A29" s="36"/>
      <c r="B29" s="36"/>
      <c r="C29" s="776" t="s">
        <v>908</v>
      </c>
      <c r="D29" s="777"/>
      <c r="E29" s="777"/>
      <c r="F29" s="777"/>
      <c r="G29" s="777"/>
      <c r="H29" s="777"/>
      <c r="I29" s="777"/>
      <c r="J29" s="777"/>
      <c r="K29" s="777"/>
      <c r="L29" s="777"/>
      <c r="M29" s="778"/>
      <c r="N29" s="796" t="s">
        <v>909</v>
      </c>
      <c r="O29" s="777"/>
      <c r="P29" s="777"/>
      <c r="Q29" s="777"/>
      <c r="R29" s="777"/>
      <c r="S29" s="777"/>
      <c r="T29" s="777"/>
      <c r="U29" s="777"/>
      <c r="V29" s="777"/>
      <c r="W29" s="777"/>
      <c r="X29" s="777"/>
      <c r="Y29" s="777"/>
      <c r="Z29" s="777"/>
      <c r="AA29" s="777"/>
      <c r="AB29" s="777"/>
      <c r="AC29" s="777"/>
      <c r="AD29" s="777"/>
      <c r="AE29" s="777"/>
      <c r="AF29" s="777"/>
      <c r="AG29" s="777"/>
      <c r="AH29" s="797"/>
      <c r="AI29" s="36"/>
      <c r="AJ29" s="36"/>
    </row>
    <row r="30" spans="1:36" s="243" customFormat="1" ht="24" customHeight="1" x14ac:dyDescent="0.4">
      <c r="A30" s="36"/>
      <c r="B30" s="36"/>
      <c r="C30" s="793"/>
      <c r="D30" s="794"/>
      <c r="E30" s="794"/>
      <c r="F30" s="794"/>
      <c r="G30" s="794"/>
      <c r="H30" s="794"/>
      <c r="I30" s="794"/>
      <c r="J30" s="794"/>
      <c r="K30" s="794"/>
      <c r="L30" s="794"/>
      <c r="M30" s="795"/>
      <c r="N30" s="798"/>
      <c r="O30" s="794"/>
      <c r="P30" s="794"/>
      <c r="Q30" s="794"/>
      <c r="R30" s="794"/>
      <c r="S30" s="794"/>
      <c r="T30" s="794"/>
      <c r="U30" s="794"/>
      <c r="V30" s="794"/>
      <c r="W30" s="794"/>
      <c r="X30" s="794"/>
      <c r="Y30" s="794"/>
      <c r="Z30" s="794"/>
      <c r="AA30" s="794"/>
      <c r="AB30" s="794"/>
      <c r="AC30" s="794"/>
      <c r="AD30" s="794"/>
      <c r="AE30" s="794"/>
      <c r="AF30" s="794"/>
      <c r="AG30" s="794"/>
      <c r="AH30" s="799"/>
      <c r="AI30" s="36"/>
      <c r="AJ30" s="36"/>
    </row>
    <row r="31" spans="1:36" s="243" customFormat="1" ht="24" customHeight="1" x14ac:dyDescent="0.4">
      <c r="A31" s="36"/>
      <c r="B31" s="36"/>
      <c r="C31" s="793"/>
      <c r="D31" s="794"/>
      <c r="E31" s="794"/>
      <c r="F31" s="794"/>
      <c r="G31" s="794"/>
      <c r="H31" s="794"/>
      <c r="I31" s="794"/>
      <c r="J31" s="794"/>
      <c r="K31" s="794"/>
      <c r="L31" s="794"/>
      <c r="M31" s="795"/>
      <c r="N31" s="798"/>
      <c r="O31" s="794"/>
      <c r="P31" s="794"/>
      <c r="Q31" s="794"/>
      <c r="R31" s="794"/>
      <c r="S31" s="794"/>
      <c r="T31" s="794"/>
      <c r="U31" s="794"/>
      <c r="V31" s="794"/>
      <c r="W31" s="794"/>
      <c r="X31" s="794"/>
      <c r="Y31" s="794"/>
      <c r="Z31" s="794"/>
      <c r="AA31" s="794"/>
      <c r="AB31" s="794"/>
      <c r="AC31" s="794"/>
      <c r="AD31" s="794"/>
      <c r="AE31" s="794"/>
      <c r="AF31" s="794"/>
      <c r="AG31" s="794"/>
      <c r="AH31" s="799"/>
      <c r="AI31" s="36"/>
      <c r="AJ31" s="36"/>
    </row>
    <row r="32" spans="1:36" s="243" customFormat="1" ht="24" customHeight="1" x14ac:dyDescent="0.4">
      <c r="A32" s="36"/>
      <c r="B32" s="36"/>
      <c r="C32" s="793"/>
      <c r="D32" s="794"/>
      <c r="E32" s="794"/>
      <c r="F32" s="794"/>
      <c r="G32" s="794"/>
      <c r="H32" s="794"/>
      <c r="I32" s="794"/>
      <c r="J32" s="794"/>
      <c r="K32" s="794"/>
      <c r="L32" s="794"/>
      <c r="M32" s="795"/>
      <c r="N32" s="798"/>
      <c r="O32" s="794"/>
      <c r="P32" s="794"/>
      <c r="Q32" s="794"/>
      <c r="R32" s="794"/>
      <c r="S32" s="794"/>
      <c r="T32" s="794"/>
      <c r="U32" s="794"/>
      <c r="V32" s="794"/>
      <c r="W32" s="794"/>
      <c r="X32" s="794"/>
      <c r="Y32" s="794"/>
      <c r="Z32" s="794"/>
      <c r="AA32" s="794"/>
      <c r="AB32" s="794"/>
      <c r="AC32" s="794"/>
      <c r="AD32" s="794"/>
      <c r="AE32" s="794"/>
      <c r="AF32" s="794"/>
      <c r="AG32" s="794"/>
      <c r="AH32" s="799"/>
      <c r="AI32" s="36"/>
      <c r="AJ32" s="36"/>
    </row>
    <row r="33" spans="1:36" s="243" customFormat="1" ht="24" customHeight="1" thickBot="1" x14ac:dyDescent="0.45">
      <c r="A33" s="36"/>
      <c r="B33" s="36"/>
      <c r="C33" s="718"/>
      <c r="D33" s="719"/>
      <c r="E33" s="719"/>
      <c r="F33" s="719"/>
      <c r="G33" s="719"/>
      <c r="H33" s="719"/>
      <c r="I33" s="719"/>
      <c r="J33" s="719"/>
      <c r="K33" s="719"/>
      <c r="L33" s="719"/>
      <c r="M33" s="720"/>
      <c r="N33" s="800"/>
      <c r="O33" s="719"/>
      <c r="P33" s="719"/>
      <c r="Q33" s="719"/>
      <c r="R33" s="719"/>
      <c r="S33" s="719"/>
      <c r="T33" s="719"/>
      <c r="U33" s="719"/>
      <c r="V33" s="719"/>
      <c r="W33" s="719"/>
      <c r="X33" s="719"/>
      <c r="Y33" s="719"/>
      <c r="Z33" s="719"/>
      <c r="AA33" s="719"/>
      <c r="AB33" s="719"/>
      <c r="AC33" s="719"/>
      <c r="AD33" s="719"/>
      <c r="AE33" s="719"/>
      <c r="AF33" s="719"/>
      <c r="AG33" s="719"/>
      <c r="AH33" s="801"/>
      <c r="AI33" s="36"/>
      <c r="AJ33" s="36"/>
    </row>
    <row r="34" spans="1:36" s="243" customFormat="1" ht="15.6" customHeight="1" x14ac:dyDescent="0.4">
      <c r="B34" s="544"/>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row>
    <row r="35" spans="1:36" s="243" customFormat="1" ht="24" customHeight="1" thickBot="1" x14ac:dyDescent="0.45">
      <c r="B35" s="546" t="s">
        <v>890</v>
      </c>
      <c r="C35" s="542"/>
      <c r="D35" s="542"/>
      <c r="E35" s="542"/>
      <c r="F35" s="542"/>
      <c r="G35" s="542"/>
      <c r="H35" s="542"/>
      <c r="I35" s="542"/>
      <c r="J35" s="542"/>
      <c r="K35" s="542"/>
      <c r="L35" s="542"/>
      <c r="M35" s="542"/>
      <c r="N35" s="542"/>
      <c r="O35" s="542"/>
      <c r="P35" s="542"/>
      <c r="Q35" s="542"/>
      <c r="R35" s="542"/>
      <c r="S35" s="542"/>
      <c r="T35" s="542"/>
      <c r="U35" s="542"/>
      <c r="V35" s="542"/>
      <c r="W35" s="542"/>
      <c r="X35" s="542"/>
      <c r="Y35" s="542"/>
      <c r="Z35" s="542"/>
      <c r="AA35" s="542"/>
      <c r="AB35" s="542"/>
      <c r="AC35" s="542"/>
      <c r="AD35" s="542"/>
      <c r="AE35" s="542"/>
      <c r="AF35" s="542"/>
      <c r="AG35" s="542"/>
      <c r="AH35" s="542"/>
    </row>
    <row r="36" spans="1:36" s="243" customFormat="1" ht="24" customHeight="1" x14ac:dyDescent="0.4">
      <c r="C36" s="802" t="s">
        <v>891</v>
      </c>
      <c r="D36" s="803"/>
      <c r="E36" s="803"/>
      <c r="F36" s="803"/>
      <c r="G36" s="803"/>
      <c r="H36" s="803"/>
      <c r="I36" s="803"/>
      <c r="J36" s="803"/>
      <c r="K36" s="803"/>
      <c r="L36" s="803"/>
      <c r="M36" s="804"/>
      <c r="N36" s="805" t="s">
        <v>892</v>
      </c>
      <c r="O36" s="803"/>
      <c r="P36" s="803"/>
      <c r="Q36" s="803"/>
      <c r="R36" s="803"/>
      <c r="S36" s="803"/>
      <c r="T36" s="803"/>
      <c r="U36" s="803"/>
      <c r="V36" s="803"/>
      <c r="W36" s="803"/>
      <c r="X36" s="803"/>
      <c r="Y36" s="803"/>
      <c r="Z36" s="803"/>
      <c r="AA36" s="803"/>
      <c r="AB36" s="803"/>
      <c r="AC36" s="803"/>
      <c r="AD36" s="803"/>
      <c r="AE36" s="803"/>
      <c r="AF36" s="803"/>
      <c r="AG36" s="803"/>
      <c r="AH36" s="806"/>
    </row>
    <row r="37" spans="1:36" s="243" customFormat="1" ht="30" customHeight="1" x14ac:dyDescent="0.4">
      <c r="A37" s="36"/>
      <c r="B37" s="36"/>
      <c r="C37" s="776" t="s">
        <v>910</v>
      </c>
      <c r="D37" s="777"/>
      <c r="E37" s="777"/>
      <c r="F37" s="777"/>
      <c r="G37" s="777"/>
      <c r="H37" s="777"/>
      <c r="I37" s="777"/>
      <c r="J37" s="777"/>
      <c r="K37" s="777"/>
      <c r="L37" s="777"/>
      <c r="M37" s="778"/>
      <c r="N37" s="796" t="s">
        <v>911</v>
      </c>
      <c r="O37" s="777"/>
      <c r="P37" s="777"/>
      <c r="Q37" s="777"/>
      <c r="R37" s="777"/>
      <c r="S37" s="777"/>
      <c r="T37" s="777"/>
      <c r="U37" s="777"/>
      <c r="V37" s="777"/>
      <c r="W37" s="777"/>
      <c r="X37" s="777"/>
      <c r="Y37" s="777"/>
      <c r="Z37" s="777"/>
      <c r="AA37" s="777"/>
      <c r="AB37" s="777"/>
      <c r="AC37" s="777"/>
      <c r="AD37" s="777"/>
      <c r="AE37" s="777"/>
      <c r="AF37" s="777"/>
      <c r="AG37" s="777"/>
      <c r="AH37" s="797"/>
      <c r="AI37" s="36"/>
      <c r="AJ37" s="36"/>
    </row>
    <row r="38" spans="1:36" ht="24" customHeight="1" x14ac:dyDescent="0.4">
      <c r="B38" s="36"/>
      <c r="C38" s="793"/>
      <c r="D38" s="794"/>
      <c r="E38" s="794"/>
      <c r="F38" s="794"/>
      <c r="G38" s="794"/>
      <c r="H38" s="794"/>
      <c r="I38" s="794"/>
      <c r="J38" s="794"/>
      <c r="K38" s="794"/>
      <c r="L38" s="794"/>
      <c r="M38" s="795"/>
      <c r="N38" s="798"/>
      <c r="O38" s="794"/>
      <c r="P38" s="794"/>
      <c r="Q38" s="794"/>
      <c r="R38" s="794"/>
      <c r="S38" s="794"/>
      <c r="T38" s="794"/>
      <c r="U38" s="794"/>
      <c r="V38" s="794"/>
      <c r="W38" s="794"/>
      <c r="X38" s="794"/>
      <c r="Y38" s="794"/>
      <c r="Z38" s="794"/>
      <c r="AA38" s="794"/>
      <c r="AB38" s="794"/>
      <c r="AC38" s="794"/>
      <c r="AD38" s="794"/>
      <c r="AE38" s="794"/>
      <c r="AF38" s="794"/>
      <c r="AG38" s="794"/>
      <c r="AH38" s="799"/>
    </row>
    <row r="39" spans="1:36" ht="24" customHeight="1" x14ac:dyDescent="0.4">
      <c r="B39" s="36"/>
      <c r="C39" s="793"/>
      <c r="D39" s="794"/>
      <c r="E39" s="794"/>
      <c r="F39" s="794"/>
      <c r="G39" s="794"/>
      <c r="H39" s="794"/>
      <c r="I39" s="794"/>
      <c r="J39" s="794"/>
      <c r="K39" s="794"/>
      <c r="L39" s="794"/>
      <c r="M39" s="795"/>
      <c r="N39" s="798"/>
      <c r="O39" s="794"/>
      <c r="P39" s="794"/>
      <c r="Q39" s="794"/>
      <c r="R39" s="794"/>
      <c r="S39" s="794"/>
      <c r="T39" s="794"/>
      <c r="U39" s="794"/>
      <c r="V39" s="794"/>
      <c r="W39" s="794"/>
      <c r="X39" s="794"/>
      <c r="Y39" s="794"/>
      <c r="Z39" s="794"/>
      <c r="AA39" s="794"/>
      <c r="AB39" s="794"/>
      <c r="AC39" s="794"/>
      <c r="AD39" s="794"/>
      <c r="AE39" s="794"/>
      <c r="AF39" s="794"/>
      <c r="AG39" s="794"/>
      <c r="AH39" s="799"/>
    </row>
    <row r="40" spans="1:36" ht="24" customHeight="1" x14ac:dyDescent="0.4">
      <c r="B40" s="36"/>
      <c r="C40" s="793"/>
      <c r="D40" s="794"/>
      <c r="E40" s="794"/>
      <c r="F40" s="794"/>
      <c r="G40" s="794"/>
      <c r="H40" s="794"/>
      <c r="I40" s="794"/>
      <c r="J40" s="794"/>
      <c r="K40" s="794"/>
      <c r="L40" s="794"/>
      <c r="M40" s="795"/>
      <c r="N40" s="798"/>
      <c r="O40" s="794"/>
      <c r="P40" s="794"/>
      <c r="Q40" s="794"/>
      <c r="R40" s="794"/>
      <c r="S40" s="794"/>
      <c r="T40" s="794"/>
      <c r="U40" s="794"/>
      <c r="V40" s="794"/>
      <c r="W40" s="794"/>
      <c r="X40" s="794"/>
      <c r="Y40" s="794"/>
      <c r="Z40" s="794"/>
      <c r="AA40" s="794"/>
      <c r="AB40" s="794"/>
      <c r="AC40" s="794"/>
      <c r="AD40" s="794"/>
      <c r="AE40" s="794"/>
      <c r="AF40" s="794"/>
      <c r="AG40" s="794"/>
      <c r="AH40" s="799"/>
    </row>
    <row r="41" spans="1:36" ht="24" customHeight="1" x14ac:dyDescent="0.4">
      <c r="B41" s="36"/>
      <c r="C41" s="793"/>
      <c r="D41" s="794"/>
      <c r="E41" s="794"/>
      <c r="F41" s="794"/>
      <c r="G41" s="794"/>
      <c r="H41" s="794"/>
      <c r="I41" s="794"/>
      <c r="J41" s="794"/>
      <c r="K41" s="794"/>
      <c r="L41" s="794"/>
      <c r="M41" s="795"/>
      <c r="N41" s="798"/>
      <c r="O41" s="794"/>
      <c r="P41" s="794"/>
      <c r="Q41" s="794"/>
      <c r="R41" s="794"/>
      <c r="S41" s="794"/>
      <c r="T41" s="794"/>
      <c r="U41" s="794"/>
      <c r="V41" s="794"/>
      <c r="W41" s="794"/>
      <c r="X41" s="794"/>
      <c r="Y41" s="794"/>
      <c r="Z41" s="794"/>
      <c r="AA41" s="794"/>
      <c r="AB41" s="794"/>
      <c r="AC41" s="794"/>
      <c r="AD41" s="794"/>
      <c r="AE41" s="794"/>
      <c r="AF41" s="794"/>
      <c r="AG41" s="794"/>
      <c r="AH41" s="799"/>
    </row>
    <row r="42" spans="1:36" ht="24" customHeight="1" x14ac:dyDescent="0.4">
      <c r="B42" s="36"/>
      <c r="C42" s="793"/>
      <c r="D42" s="794"/>
      <c r="E42" s="794"/>
      <c r="F42" s="794"/>
      <c r="G42" s="794"/>
      <c r="H42" s="794"/>
      <c r="I42" s="794"/>
      <c r="J42" s="794"/>
      <c r="K42" s="794"/>
      <c r="L42" s="794"/>
      <c r="M42" s="795"/>
      <c r="N42" s="798"/>
      <c r="O42" s="794"/>
      <c r="P42" s="794"/>
      <c r="Q42" s="794"/>
      <c r="R42" s="794"/>
      <c r="S42" s="794"/>
      <c r="T42" s="794"/>
      <c r="U42" s="794"/>
      <c r="V42" s="794"/>
      <c r="W42" s="794"/>
      <c r="X42" s="794"/>
      <c r="Y42" s="794"/>
      <c r="Z42" s="794"/>
      <c r="AA42" s="794"/>
      <c r="AB42" s="794"/>
      <c r="AC42" s="794"/>
      <c r="AD42" s="794"/>
      <c r="AE42" s="794"/>
      <c r="AF42" s="794"/>
      <c r="AG42" s="794"/>
      <c r="AH42" s="799"/>
    </row>
    <row r="43" spans="1:36" ht="24" customHeight="1" thickBot="1" x14ac:dyDescent="0.45">
      <c r="B43" s="36"/>
      <c r="C43" s="718"/>
      <c r="D43" s="719"/>
      <c r="E43" s="719"/>
      <c r="F43" s="719"/>
      <c r="G43" s="719"/>
      <c r="H43" s="719"/>
      <c r="I43" s="719"/>
      <c r="J43" s="719"/>
      <c r="K43" s="719"/>
      <c r="L43" s="719"/>
      <c r="M43" s="720"/>
      <c r="N43" s="800"/>
      <c r="O43" s="719"/>
      <c r="P43" s="719"/>
      <c r="Q43" s="719"/>
      <c r="R43" s="719"/>
      <c r="S43" s="719"/>
      <c r="T43" s="719"/>
      <c r="U43" s="719"/>
      <c r="V43" s="719"/>
      <c r="W43" s="719"/>
      <c r="X43" s="719"/>
      <c r="Y43" s="719"/>
      <c r="Z43" s="719"/>
      <c r="AA43" s="719"/>
      <c r="AB43" s="719"/>
      <c r="AC43" s="719"/>
      <c r="AD43" s="719"/>
      <c r="AE43" s="719"/>
      <c r="AF43" s="719"/>
      <c r="AG43" s="719"/>
      <c r="AH43" s="801"/>
    </row>
    <row r="44" spans="1:36" ht="17.45" customHeight="1" x14ac:dyDescent="0.4">
      <c r="C44" s="315" t="s">
        <v>893</v>
      </c>
    </row>
    <row r="45" spans="1:36" ht="12" customHeight="1" x14ac:dyDescent="0.4"/>
    <row r="46" spans="1:36" ht="12" customHeight="1" x14ac:dyDescent="0.4"/>
    <row r="47" spans="1:36" ht="12" customHeight="1" x14ac:dyDescent="0.4">
      <c r="C47" s="28"/>
      <c r="D47" s="28"/>
      <c r="E47" s="28"/>
      <c r="F47" s="28"/>
      <c r="G47" s="28"/>
      <c r="H47" s="28"/>
      <c r="I47" s="28"/>
    </row>
    <row r="48" spans="1:36" ht="12" customHeight="1" x14ac:dyDescent="0.4">
      <c r="D48" s="28"/>
      <c r="E48" s="28"/>
      <c r="F48" s="28"/>
      <c r="G48" s="28"/>
      <c r="H48" s="28"/>
      <c r="I48" s="28"/>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fzpzKaZvGikDdTnJ4Nhu7spGBA4VXgDafmiG0CXJsdcnu4wucF4dyKFLP6CXwONbLSj3FRz/6sJxPUK75u7V+A==" saltValue="6a3R/Jq6YRxPI6YQcbF/uw==" spinCount="100000" sheet="1" scenarios="1" format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645"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75" defaultRowHeight="12" x14ac:dyDescent="0.4"/>
  <cols>
    <col min="1" max="37" width="2.5" style="5" customWidth="1"/>
    <col min="38" max="52" width="8.75" style="5"/>
    <col min="53" max="53" width="0" style="5" hidden="1" customWidth="1"/>
    <col min="54" max="16384" width="8.75" style="5"/>
  </cols>
  <sheetData>
    <row r="1" spans="1:53" ht="12" customHeight="1" x14ac:dyDescent="0.4">
      <c r="A1" s="5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53" ht="14.25" x14ac:dyDescent="0.4">
      <c r="A2" s="43"/>
      <c r="B2" s="50" t="s">
        <v>545</v>
      </c>
      <c r="C2" s="51" t="s">
        <v>544</v>
      </c>
      <c r="D2" s="51"/>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row>
    <row r="3" spans="1:53" ht="12" hidden="1" customHeight="1" x14ac:dyDescent="0.4">
      <c r="A3" s="43"/>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spans="1:53" ht="12" hidden="1" customHeight="1" x14ac:dyDescent="0.4">
      <c r="A4" s="43"/>
      <c r="B4" s="856"/>
      <c r="C4" s="856"/>
      <c r="D4" s="856"/>
      <c r="E4" s="856"/>
      <c r="F4" s="856"/>
      <c r="G4" s="856"/>
      <c r="H4" s="851"/>
      <c r="I4" s="851"/>
      <c r="J4" s="844"/>
      <c r="K4" s="844"/>
      <c r="L4" s="844"/>
      <c r="M4" s="844"/>
      <c r="N4" s="846"/>
      <c r="O4" s="846"/>
      <c r="P4" s="846"/>
      <c r="Q4" s="846"/>
      <c r="R4" s="846"/>
      <c r="S4" s="846"/>
      <c r="T4" s="846"/>
      <c r="U4" s="846"/>
      <c r="V4" s="846"/>
      <c r="W4" s="846"/>
      <c r="X4" s="846"/>
      <c r="Y4" s="846"/>
      <c r="Z4" s="846"/>
      <c r="AA4" s="846"/>
      <c r="AB4" s="846"/>
      <c r="AC4" s="846"/>
      <c r="AD4" s="846"/>
      <c r="AE4" s="846"/>
      <c r="AF4" s="846"/>
      <c r="AG4" s="846"/>
      <c r="AH4" s="846"/>
      <c r="AI4" s="846"/>
      <c r="AJ4" s="846"/>
      <c r="AK4" s="38"/>
    </row>
    <row r="5" spans="1:53" ht="12" customHeight="1" thickBot="1" x14ac:dyDescent="0.45">
      <c r="A5" s="43"/>
      <c r="B5" s="857"/>
      <c r="C5" s="857"/>
      <c r="D5" s="857"/>
      <c r="E5" s="857"/>
      <c r="F5" s="857"/>
      <c r="G5" s="857"/>
      <c r="H5" s="852"/>
      <c r="I5" s="852"/>
      <c r="J5" s="845"/>
      <c r="K5" s="845"/>
      <c r="L5" s="845"/>
      <c r="M5" s="845"/>
      <c r="N5" s="847"/>
      <c r="O5" s="847"/>
      <c r="P5" s="847"/>
      <c r="Q5" s="847"/>
      <c r="R5" s="847"/>
      <c r="S5" s="847"/>
      <c r="T5" s="847"/>
      <c r="U5" s="847"/>
      <c r="V5" s="847"/>
      <c r="W5" s="847"/>
      <c r="X5" s="847"/>
      <c r="Y5" s="847"/>
      <c r="Z5" s="847"/>
      <c r="AA5" s="847"/>
      <c r="AB5" s="847"/>
      <c r="AC5" s="847"/>
      <c r="AD5" s="847"/>
      <c r="AE5" s="847"/>
      <c r="AF5" s="847"/>
      <c r="AG5" s="847"/>
      <c r="AH5" s="847"/>
      <c r="AI5" s="847"/>
      <c r="AJ5" s="847"/>
      <c r="AK5" s="38"/>
      <c r="BA5" s="223" t="s">
        <v>765</v>
      </c>
    </row>
    <row r="6" spans="1:53" ht="18.600000000000001" customHeight="1" thickBot="1" x14ac:dyDescent="0.45">
      <c r="A6" s="43"/>
      <c r="B6" s="848" t="s">
        <v>546</v>
      </c>
      <c r="C6" s="849"/>
      <c r="D6" s="849"/>
      <c r="E6" s="849"/>
      <c r="F6" s="849"/>
      <c r="G6" s="849"/>
      <c r="H6" s="850"/>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4"/>
      <c r="AK6" s="38"/>
      <c r="BA6" s="613" t="b">
        <v>0</v>
      </c>
    </row>
    <row r="7" spans="1:53" ht="12" customHeight="1" x14ac:dyDescent="0.4">
      <c r="A7" s="43"/>
      <c r="B7" s="59"/>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6"/>
      <c r="AK7" s="38"/>
    </row>
    <row r="8" spans="1:53" ht="12" customHeight="1" x14ac:dyDescent="0.4">
      <c r="A8" s="43"/>
      <c r="B8" s="59"/>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6"/>
      <c r="AK8" s="38"/>
    </row>
    <row r="9" spans="1:53" ht="12" customHeight="1" x14ac:dyDescent="0.4">
      <c r="A9" s="43"/>
      <c r="B9" s="59"/>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6"/>
      <c r="AK9" s="38"/>
    </row>
    <row r="10" spans="1:53" ht="12" customHeight="1" x14ac:dyDescent="0.4">
      <c r="A10" s="43"/>
      <c r="B10" s="59"/>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6"/>
      <c r="AK10" s="38"/>
    </row>
    <row r="11" spans="1:53" ht="12" customHeight="1" x14ac:dyDescent="0.4">
      <c r="A11" s="43"/>
      <c r="B11" s="59"/>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6"/>
      <c r="AK11" s="38"/>
    </row>
    <row r="12" spans="1:53" ht="12" customHeight="1" x14ac:dyDescent="0.4">
      <c r="A12" s="43"/>
      <c r="B12" s="59"/>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6"/>
      <c r="AK12" s="38"/>
    </row>
    <row r="13" spans="1:53" ht="12" customHeight="1" x14ac:dyDescent="0.4">
      <c r="A13" s="43"/>
      <c r="B13" s="59"/>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6"/>
      <c r="AK13" s="38"/>
    </row>
    <row r="14" spans="1:53" ht="12" customHeight="1" x14ac:dyDescent="0.4">
      <c r="A14" s="43"/>
      <c r="B14" s="59"/>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6"/>
      <c r="AK14" s="38"/>
    </row>
    <row r="15" spans="1:53" ht="12" customHeight="1" x14ac:dyDescent="0.4">
      <c r="A15" s="43"/>
      <c r="B15" s="59"/>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6"/>
      <c r="AK15" s="38"/>
    </row>
    <row r="16" spans="1:53" ht="12" customHeight="1" x14ac:dyDescent="0.4">
      <c r="A16" s="43"/>
      <c r="B16" s="59"/>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6"/>
      <c r="AK16" s="38"/>
    </row>
    <row r="17" spans="1:37" ht="12" customHeight="1" x14ac:dyDescent="0.4">
      <c r="A17" s="43"/>
      <c r="B17" s="59"/>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6"/>
      <c r="AK17" s="38"/>
    </row>
    <row r="18" spans="1:37" ht="12" customHeight="1" x14ac:dyDescent="0.4">
      <c r="A18" s="43"/>
      <c r="B18" s="59"/>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6"/>
      <c r="AK18" s="38"/>
    </row>
    <row r="19" spans="1:37" ht="12" customHeight="1" x14ac:dyDescent="0.4">
      <c r="A19" s="43"/>
      <c r="B19" s="59"/>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6"/>
      <c r="AK19" s="38"/>
    </row>
    <row r="20" spans="1:37" ht="12" customHeight="1" x14ac:dyDescent="0.4">
      <c r="A20" s="43"/>
      <c r="B20" s="59"/>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6"/>
      <c r="AK20" s="38"/>
    </row>
    <row r="21" spans="1:37" ht="12" customHeight="1" x14ac:dyDescent="0.4">
      <c r="A21" s="43"/>
      <c r="B21" s="59"/>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6"/>
      <c r="AK21" s="38"/>
    </row>
    <row r="22" spans="1:37" ht="12" customHeight="1" x14ac:dyDescent="0.4">
      <c r="A22" s="43"/>
      <c r="B22" s="59"/>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6"/>
      <c r="AK22" s="38"/>
    </row>
    <row r="23" spans="1:37" ht="12" customHeight="1" x14ac:dyDescent="0.4">
      <c r="A23" s="43"/>
      <c r="B23" s="59"/>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6"/>
      <c r="AK23" s="38"/>
    </row>
    <row r="24" spans="1:37" ht="12" customHeight="1" x14ac:dyDescent="0.4">
      <c r="A24" s="43"/>
      <c r="B24" s="59"/>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6"/>
      <c r="AK24" s="38"/>
    </row>
    <row r="25" spans="1:37" ht="12" customHeight="1" x14ac:dyDescent="0.4">
      <c r="A25" s="43"/>
      <c r="B25" s="59"/>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6"/>
      <c r="AK25" s="38"/>
    </row>
    <row r="26" spans="1:37" ht="12" customHeight="1" x14ac:dyDescent="0.4">
      <c r="A26" s="43"/>
      <c r="B26" s="59"/>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6"/>
      <c r="AK26" s="38"/>
    </row>
    <row r="27" spans="1:37" ht="12" customHeight="1" x14ac:dyDescent="0.4">
      <c r="A27" s="43"/>
      <c r="B27" s="59"/>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6"/>
      <c r="AK27" s="38"/>
    </row>
    <row r="28" spans="1:37" ht="12" customHeight="1" x14ac:dyDescent="0.4">
      <c r="A28" s="43"/>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6"/>
      <c r="AK28" s="38"/>
    </row>
    <row r="29" spans="1:37" ht="12" customHeight="1" x14ac:dyDescent="0.4">
      <c r="A29" s="43"/>
      <c r="B29" s="59"/>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6"/>
      <c r="AK29" s="38"/>
    </row>
    <row r="30" spans="1:37" ht="12" customHeight="1" x14ac:dyDescent="0.4">
      <c r="A30" s="43"/>
      <c r="B30" s="59"/>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6"/>
      <c r="AK30" s="38"/>
    </row>
    <row r="31" spans="1:37" ht="12" customHeight="1" x14ac:dyDescent="0.4">
      <c r="A31" s="43"/>
      <c r="B31" s="59"/>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6"/>
      <c r="AK31" s="38"/>
    </row>
    <row r="32" spans="1:37" ht="12" customHeight="1" x14ac:dyDescent="0.4">
      <c r="A32" s="43"/>
      <c r="B32" s="59"/>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6"/>
      <c r="AK32" s="38"/>
    </row>
    <row r="33" spans="1:37" ht="12" customHeight="1" x14ac:dyDescent="0.4">
      <c r="A33" s="43"/>
      <c r="B33" s="59"/>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6"/>
      <c r="AK33" s="38"/>
    </row>
    <row r="34" spans="1:37" ht="12" customHeight="1" x14ac:dyDescent="0.4">
      <c r="A34" s="43"/>
      <c r="B34" s="59"/>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6"/>
      <c r="AK34" s="38"/>
    </row>
    <row r="35" spans="1:37" ht="12" customHeight="1" x14ac:dyDescent="0.4">
      <c r="A35" s="43"/>
      <c r="B35" s="59"/>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6"/>
      <c r="AK35" s="38"/>
    </row>
    <row r="36" spans="1:37" ht="12" customHeight="1" x14ac:dyDescent="0.4">
      <c r="A36" s="43"/>
      <c r="B36" s="59"/>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6"/>
      <c r="AK36" s="38"/>
    </row>
    <row r="37" spans="1:37" ht="12" customHeight="1" x14ac:dyDescent="0.4">
      <c r="A37" s="43"/>
      <c r="B37" s="59"/>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6"/>
      <c r="AK37" s="38"/>
    </row>
    <row r="38" spans="1:37" ht="12" customHeight="1" x14ac:dyDescent="0.4">
      <c r="A38" s="43"/>
      <c r="B38" s="59"/>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6"/>
      <c r="AK38" s="38"/>
    </row>
    <row r="39" spans="1:37" ht="12" customHeight="1" x14ac:dyDescent="0.4">
      <c r="A39" s="43"/>
      <c r="B39" s="59"/>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6"/>
      <c r="AK39" s="38"/>
    </row>
    <row r="40" spans="1:37" ht="12" customHeight="1" x14ac:dyDescent="0.4">
      <c r="A40" s="43"/>
      <c r="B40" s="59"/>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6"/>
      <c r="AK40" s="38"/>
    </row>
    <row r="41" spans="1:37" ht="12" customHeight="1" x14ac:dyDescent="0.4">
      <c r="A41" s="43"/>
      <c r="B41" s="59"/>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6"/>
      <c r="AK41" s="38"/>
    </row>
    <row r="42" spans="1:37" ht="12" customHeight="1" x14ac:dyDescent="0.4">
      <c r="A42" s="43"/>
      <c r="B42" s="59"/>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6"/>
      <c r="AK42" s="38"/>
    </row>
    <row r="43" spans="1:37" ht="12" customHeight="1" x14ac:dyDescent="0.4">
      <c r="A43" s="43"/>
      <c r="B43" s="59"/>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6"/>
      <c r="AK43" s="38"/>
    </row>
    <row r="44" spans="1:37" ht="12" customHeight="1" x14ac:dyDescent="0.4">
      <c r="A44" s="43"/>
      <c r="B44" s="59"/>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6"/>
      <c r="AK44" s="38"/>
    </row>
    <row r="45" spans="1:37" ht="12" customHeight="1" x14ac:dyDescent="0.4">
      <c r="A45" s="43"/>
      <c r="B45" s="59"/>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6"/>
      <c r="AK45" s="38"/>
    </row>
    <row r="46" spans="1:37" ht="12" customHeight="1" x14ac:dyDescent="0.4">
      <c r="A46" s="43"/>
      <c r="B46" s="59"/>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6"/>
      <c r="AK46" s="38"/>
    </row>
    <row r="47" spans="1:37" ht="12" customHeight="1" x14ac:dyDescent="0.4">
      <c r="A47" s="43"/>
      <c r="B47" s="59"/>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6"/>
      <c r="AK47" s="38"/>
    </row>
    <row r="48" spans="1:37" ht="12" customHeight="1" x14ac:dyDescent="0.4">
      <c r="A48" s="43"/>
      <c r="B48" s="59"/>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6"/>
      <c r="AK48" s="38"/>
    </row>
    <row r="49" spans="1:37" ht="12" customHeight="1" thickBot="1" x14ac:dyDescent="0.45">
      <c r="A49" s="43"/>
      <c r="B49" s="60"/>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8"/>
      <c r="AK49" s="38"/>
    </row>
    <row r="50" spans="1:37" ht="12" customHeight="1" x14ac:dyDescent="0.4">
      <c r="A50" s="43"/>
      <c r="B50" s="853" t="s">
        <v>538</v>
      </c>
      <c r="C50" s="854"/>
      <c r="D50" s="854"/>
      <c r="E50" s="854"/>
      <c r="F50" s="854"/>
      <c r="G50" s="854"/>
      <c r="H50" s="854"/>
      <c r="I50" s="855"/>
      <c r="J50" s="858" t="s">
        <v>912</v>
      </c>
      <c r="K50" s="858"/>
      <c r="L50" s="858"/>
      <c r="M50" s="858"/>
      <c r="N50" s="858"/>
      <c r="O50" s="858"/>
      <c r="P50" s="858"/>
      <c r="Q50" s="858"/>
      <c r="R50" s="858"/>
      <c r="S50" s="858"/>
      <c r="T50" s="858"/>
      <c r="U50" s="858"/>
      <c r="V50" s="858"/>
      <c r="W50" s="858"/>
      <c r="X50" s="858"/>
      <c r="Y50" s="858"/>
      <c r="Z50" s="858"/>
      <c r="AA50" s="858"/>
      <c r="AB50" s="858"/>
      <c r="AC50" s="858"/>
      <c r="AD50" s="858"/>
      <c r="AE50" s="858"/>
      <c r="AF50" s="858"/>
      <c r="AG50" s="858"/>
      <c r="AH50" s="858"/>
      <c r="AI50" s="858"/>
      <c r="AJ50" s="859"/>
      <c r="AK50" s="38"/>
    </row>
    <row r="51" spans="1:37" ht="12" customHeight="1" x14ac:dyDescent="0.4">
      <c r="A51" s="43"/>
      <c r="B51" s="820"/>
      <c r="C51" s="821"/>
      <c r="D51" s="821"/>
      <c r="E51" s="821"/>
      <c r="F51" s="821"/>
      <c r="G51" s="821"/>
      <c r="H51" s="821"/>
      <c r="I51" s="822"/>
      <c r="J51" s="807"/>
      <c r="K51" s="807"/>
      <c r="L51" s="807"/>
      <c r="M51" s="807"/>
      <c r="N51" s="807"/>
      <c r="O51" s="807"/>
      <c r="P51" s="807"/>
      <c r="Q51" s="807"/>
      <c r="R51" s="807"/>
      <c r="S51" s="807"/>
      <c r="T51" s="807"/>
      <c r="U51" s="807"/>
      <c r="V51" s="807"/>
      <c r="W51" s="807"/>
      <c r="X51" s="807"/>
      <c r="Y51" s="807"/>
      <c r="Z51" s="807"/>
      <c r="AA51" s="807"/>
      <c r="AB51" s="807"/>
      <c r="AC51" s="807"/>
      <c r="AD51" s="807"/>
      <c r="AE51" s="807"/>
      <c r="AF51" s="807"/>
      <c r="AG51" s="807"/>
      <c r="AH51" s="807"/>
      <c r="AI51" s="807"/>
      <c r="AJ51" s="808"/>
      <c r="AK51" s="38"/>
    </row>
    <row r="52" spans="1:37" ht="37.9" customHeight="1" x14ac:dyDescent="0.4">
      <c r="A52" s="43"/>
      <c r="B52" s="817" t="s">
        <v>539</v>
      </c>
      <c r="C52" s="818"/>
      <c r="D52" s="818"/>
      <c r="E52" s="818"/>
      <c r="F52" s="818"/>
      <c r="G52" s="818"/>
      <c r="H52" s="818"/>
      <c r="I52" s="819"/>
      <c r="J52" s="807" t="s">
        <v>913</v>
      </c>
      <c r="K52" s="807"/>
      <c r="L52" s="807"/>
      <c r="M52" s="807"/>
      <c r="N52" s="807"/>
      <c r="O52" s="807"/>
      <c r="P52" s="807"/>
      <c r="Q52" s="807"/>
      <c r="R52" s="807"/>
      <c r="S52" s="807"/>
      <c r="T52" s="807"/>
      <c r="U52" s="807"/>
      <c r="V52" s="807"/>
      <c r="W52" s="807"/>
      <c r="X52" s="807"/>
      <c r="Y52" s="807"/>
      <c r="Z52" s="807"/>
      <c r="AA52" s="807"/>
      <c r="AB52" s="807"/>
      <c r="AC52" s="807"/>
      <c r="AD52" s="807"/>
      <c r="AE52" s="807"/>
      <c r="AF52" s="807"/>
      <c r="AG52" s="807"/>
      <c r="AH52" s="807"/>
      <c r="AI52" s="807"/>
      <c r="AJ52" s="808"/>
      <c r="AK52" s="38"/>
    </row>
    <row r="53" spans="1:37" ht="37.9" customHeight="1" x14ac:dyDescent="0.4">
      <c r="A53" s="43"/>
      <c r="B53" s="820"/>
      <c r="C53" s="821"/>
      <c r="D53" s="821"/>
      <c r="E53" s="821"/>
      <c r="F53" s="821"/>
      <c r="G53" s="821"/>
      <c r="H53" s="821"/>
      <c r="I53" s="822"/>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8"/>
      <c r="AK53" s="38"/>
    </row>
    <row r="54" spans="1:37" ht="15" customHeight="1" x14ac:dyDescent="0.4">
      <c r="A54" s="43"/>
      <c r="B54" s="831" t="s">
        <v>767</v>
      </c>
      <c r="C54" s="832"/>
      <c r="D54" s="832"/>
      <c r="E54" s="828"/>
      <c r="F54" s="827" t="s">
        <v>865</v>
      </c>
      <c r="G54" s="828"/>
      <c r="H54" s="823" t="s">
        <v>914</v>
      </c>
      <c r="I54" s="824"/>
      <c r="J54" s="809" t="s">
        <v>540</v>
      </c>
      <c r="K54" s="809"/>
      <c r="L54" s="809"/>
      <c r="M54" s="809"/>
      <c r="N54" s="813"/>
      <c r="O54" s="813"/>
      <c r="P54" s="813"/>
      <c r="Q54" s="813"/>
      <c r="R54" s="813"/>
      <c r="S54" s="813"/>
      <c r="T54" s="813"/>
      <c r="U54" s="813"/>
      <c r="V54" s="813"/>
      <c r="W54" s="813"/>
      <c r="X54" s="813"/>
      <c r="Y54" s="813"/>
      <c r="Z54" s="813"/>
      <c r="AA54" s="813"/>
      <c r="AB54" s="813"/>
      <c r="AC54" s="813"/>
      <c r="AD54" s="813"/>
      <c r="AE54" s="813"/>
      <c r="AF54" s="813"/>
      <c r="AG54" s="813"/>
      <c r="AH54" s="813"/>
      <c r="AI54" s="813"/>
      <c r="AJ54" s="814"/>
      <c r="AK54" s="38"/>
    </row>
    <row r="55" spans="1:37" ht="15" customHeight="1" x14ac:dyDescent="0.4">
      <c r="A55" s="43"/>
      <c r="B55" s="833"/>
      <c r="C55" s="834"/>
      <c r="D55" s="834"/>
      <c r="E55" s="835"/>
      <c r="F55" s="829"/>
      <c r="G55" s="830"/>
      <c r="H55" s="825"/>
      <c r="I55" s="826"/>
      <c r="J55" s="809"/>
      <c r="K55" s="809"/>
      <c r="L55" s="809"/>
      <c r="M55" s="809"/>
      <c r="N55" s="813"/>
      <c r="O55" s="813"/>
      <c r="P55" s="813"/>
      <c r="Q55" s="813"/>
      <c r="R55" s="813"/>
      <c r="S55" s="813"/>
      <c r="T55" s="813"/>
      <c r="U55" s="813"/>
      <c r="V55" s="813"/>
      <c r="W55" s="813"/>
      <c r="X55" s="813"/>
      <c r="Y55" s="813"/>
      <c r="Z55" s="813"/>
      <c r="AA55" s="813"/>
      <c r="AB55" s="813"/>
      <c r="AC55" s="813"/>
      <c r="AD55" s="813"/>
      <c r="AE55" s="813"/>
      <c r="AF55" s="813"/>
      <c r="AG55" s="813"/>
      <c r="AH55" s="813"/>
      <c r="AI55" s="813"/>
      <c r="AJ55" s="814"/>
      <c r="AK55" s="38"/>
    </row>
    <row r="56" spans="1:37" ht="15" customHeight="1" x14ac:dyDescent="0.4">
      <c r="A56" s="43"/>
      <c r="B56" s="833"/>
      <c r="C56" s="834"/>
      <c r="D56" s="834"/>
      <c r="E56" s="835"/>
      <c r="F56" s="827" t="s">
        <v>866</v>
      </c>
      <c r="G56" s="828"/>
      <c r="H56" s="823" t="s">
        <v>915</v>
      </c>
      <c r="I56" s="824"/>
      <c r="J56" s="809" t="s">
        <v>540</v>
      </c>
      <c r="K56" s="809"/>
      <c r="L56" s="809"/>
      <c r="M56" s="809"/>
      <c r="N56" s="807" t="s">
        <v>955</v>
      </c>
      <c r="O56" s="807"/>
      <c r="P56" s="807"/>
      <c r="Q56" s="807"/>
      <c r="R56" s="807"/>
      <c r="S56" s="807"/>
      <c r="T56" s="807"/>
      <c r="U56" s="807"/>
      <c r="V56" s="807"/>
      <c r="W56" s="807"/>
      <c r="X56" s="807"/>
      <c r="Y56" s="807"/>
      <c r="Z56" s="807"/>
      <c r="AA56" s="807"/>
      <c r="AB56" s="807"/>
      <c r="AC56" s="807"/>
      <c r="AD56" s="807"/>
      <c r="AE56" s="807"/>
      <c r="AF56" s="807"/>
      <c r="AG56" s="807"/>
      <c r="AH56" s="807"/>
      <c r="AI56" s="807"/>
      <c r="AJ56" s="808"/>
      <c r="AK56" s="38"/>
    </row>
    <row r="57" spans="1:37" ht="15" customHeight="1" x14ac:dyDescent="0.4">
      <c r="A57" s="43"/>
      <c r="B57" s="836"/>
      <c r="C57" s="837"/>
      <c r="D57" s="837"/>
      <c r="E57" s="830"/>
      <c r="F57" s="829"/>
      <c r="G57" s="830"/>
      <c r="H57" s="825"/>
      <c r="I57" s="826"/>
      <c r="J57" s="809"/>
      <c r="K57" s="809"/>
      <c r="L57" s="809"/>
      <c r="M57" s="809"/>
      <c r="N57" s="807"/>
      <c r="O57" s="807"/>
      <c r="P57" s="807"/>
      <c r="Q57" s="807"/>
      <c r="R57" s="807"/>
      <c r="S57" s="807"/>
      <c r="T57" s="807"/>
      <c r="U57" s="807"/>
      <c r="V57" s="807"/>
      <c r="W57" s="807"/>
      <c r="X57" s="807"/>
      <c r="Y57" s="807"/>
      <c r="Z57" s="807"/>
      <c r="AA57" s="807"/>
      <c r="AB57" s="807"/>
      <c r="AC57" s="807"/>
      <c r="AD57" s="807"/>
      <c r="AE57" s="807"/>
      <c r="AF57" s="807"/>
      <c r="AG57" s="807"/>
      <c r="AH57" s="807"/>
      <c r="AI57" s="807"/>
      <c r="AJ57" s="808"/>
      <c r="AK57" s="38"/>
    </row>
    <row r="58" spans="1:37" ht="16.149999999999999" customHeight="1" x14ac:dyDescent="0.4">
      <c r="A58" s="43"/>
      <c r="B58" s="831" t="s">
        <v>547</v>
      </c>
      <c r="C58" s="832"/>
      <c r="D58" s="832"/>
      <c r="E58" s="828"/>
      <c r="F58" s="827" t="s">
        <v>867</v>
      </c>
      <c r="G58" s="828"/>
      <c r="H58" s="823" t="s">
        <v>915</v>
      </c>
      <c r="I58" s="824"/>
      <c r="J58" s="809" t="s">
        <v>542</v>
      </c>
      <c r="K58" s="809"/>
      <c r="L58" s="809"/>
      <c r="M58" s="809"/>
      <c r="N58" s="811" t="s">
        <v>918</v>
      </c>
      <c r="O58" s="811"/>
      <c r="P58" s="809" t="s">
        <v>543</v>
      </c>
      <c r="Q58" s="809"/>
      <c r="R58" s="809"/>
      <c r="S58" s="807" t="s">
        <v>916</v>
      </c>
      <c r="T58" s="807"/>
      <c r="U58" s="807"/>
      <c r="V58" s="807"/>
      <c r="W58" s="807"/>
      <c r="X58" s="807"/>
      <c r="Y58" s="807"/>
      <c r="Z58" s="807"/>
      <c r="AA58" s="807"/>
      <c r="AB58" s="807"/>
      <c r="AC58" s="807"/>
      <c r="AD58" s="807"/>
      <c r="AE58" s="807"/>
      <c r="AF58" s="807"/>
      <c r="AG58" s="807"/>
      <c r="AH58" s="807"/>
      <c r="AI58" s="807"/>
      <c r="AJ58" s="808"/>
      <c r="AK58" s="38"/>
    </row>
    <row r="59" spans="1:37" ht="16.149999999999999" customHeight="1" x14ac:dyDescent="0.4">
      <c r="A59" s="43"/>
      <c r="B59" s="833"/>
      <c r="C59" s="834"/>
      <c r="D59" s="834"/>
      <c r="E59" s="835"/>
      <c r="F59" s="829"/>
      <c r="G59" s="830"/>
      <c r="H59" s="825"/>
      <c r="I59" s="826"/>
      <c r="J59" s="809"/>
      <c r="K59" s="809"/>
      <c r="L59" s="809"/>
      <c r="M59" s="809"/>
      <c r="N59" s="811"/>
      <c r="O59" s="811"/>
      <c r="P59" s="809"/>
      <c r="Q59" s="809"/>
      <c r="R59" s="809"/>
      <c r="S59" s="807"/>
      <c r="T59" s="807"/>
      <c r="U59" s="807"/>
      <c r="V59" s="807"/>
      <c r="W59" s="807"/>
      <c r="X59" s="807"/>
      <c r="Y59" s="807"/>
      <c r="Z59" s="807"/>
      <c r="AA59" s="807"/>
      <c r="AB59" s="807"/>
      <c r="AC59" s="807"/>
      <c r="AD59" s="807"/>
      <c r="AE59" s="807"/>
      <c r="AF59" s="807"/>
      <c r="AG59" s="807"/>
      <c r="AH59" s="807"/>
      <c r="AI59" s="807"/>
      <c r="AJ59" s="808"/>
      <c r="AK59" s="38"/>
    </row>
    <row r="60" spans="1:37" ht="16.149999999999999" customHeight="1" x14ac:dyDescent="0.4">
      <c r="A60" s="43"/>
      <c r="B60" s="833"/>
      <c r="C60" s="834"/>
      <c r="D60" s="834"/>
      <c r="E60" s="835"/>
      <c r="F60" s="827" t="s">
        <v>868</v>
      </c>
      <c r="G60" s="828"/>
      <c r="H60" s="823" t="s">
        <v>915</v>
      </c>
      <c r="I60" s="824"/>
      <c r="J60" s="809" t="s">
        <v>542</v>
      </c>
      <c r="K60" s="809"/>
      <c r="L60" s="809"/>
      <c r="M60" s="809"/>
      <c r="N60" s="811" t="s">
        <v>918</v>
      </c>
      <c r="O60" s="811"/>
      <c r="P60" s="809" t="s">
        <v>543</v>
      </c>
      <c r="Q60" s="809"/>
      <c r="R60" s="809"/>
      <c r="S60" s="807" t="s">
        <v>917</v>
      </c>
      <c r="T60" s="807"/>
      <c r="U60" s="807"/>
      <c r="V60" s="807"/>
      <c r="W60" s="807"/>
      <c r="X60" s="807"/>
      <c r="Y60" s="807"/>
      <c r="Z60" s="807"/>
      <c r="AA60" s="807"/>
      <c r="AB60" s="807"/>
      <c r="AC60" s="807"/>
      <c r="AD60" s="807"/>
      <c r="AE60" s="807"/>
      <c r="AF60" s="807"/>
      <c r="AG60" s="807"/>
      <c r="AH60" s="807"/>
      <c r="AI60" s="807"/>
      <c r="AJ60" s="808"/>
      <c r="AK60" s="38"/>
    </row>
    <row r="61" spans="1:37" ht="16.149999999999999" customHeight="1" thickBot="1" x14ac:dyDescent="0.45">
      <c r="A61" s="43"/>
      <c r="B61" s="838"/>
      <c r="C61" s="839"/>
      <c r="D61" s="839"/>
      <c r="E61" s="840"/>
      <c r="F61" s="843"/>
      <c r="G61" s="840"/>
      <c r="H61" s="841"/>
      <c r="I61" s="842"/>
      <c r="J61" s="810"/>
      <c r="K61" s="810"/>
      <c r="L61" s="810"/>
      <c r="M61" s="810"/>
      <c r="N61" s="812"/>
      <c r="O61" s="812"/>
      <c r="P61" s="810"/>
      <c r="Q61" s="810"/>
      <c r="R61" s="810"/>
      <c r="S61" s="815"/>
      <c r="T61" s="815"/>
      <c r="U61" s="815"/>
      <c r="V61" s="815"/>
      <c r="W61" s="815"/>
      <c r="X61" s="815"/>
      <c r="Y61" s="815"/>
      <c r="Z61" s="815"/>
      <c r="AA61" s="815"/>
      <c r="AB61" s="815"/>
      <c r="AC61" s="815"/>
      <c r="AD61" s="815"/>
      <c r="AE61" s="815"/>
      <c r="AF61" s="815"/>
      <c r="AG61" s="815"/>
      <c r="AH61" s="815"/>
      <c r="AI61" s="815"/>
      <c r="AJ61" s="816"/>
      <c r="AK61" s="38"/>
    </row>
    <row r="62" spans="1:37" ht="12" customHeight="1" x14ac:dyDescent="0.4">
      <c r="A62" s="43"/>
      <c r="B62" s="38" t="s">
        <v>962</v>
      </c>
      <c r="C62" s="38"/>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38"/>
    </row>
    <row r="63" spans="1:37" ht="12" customHeight="1" x14ac:dyDescent="0.4">
      <c r="A63" s="43"/>
      <c r="B63" s="38" t="s">
        <v>963</v>
      </c>
      <c r="C63" s="38"/>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38"/>
    </row>
    <row r="64" spans="1:37" ht="12" customHeight="1" x14ac:dyDescent="0.4">
      <c r="A64" s="43"/>
      <c r="B64" s="38" t="s">
        <v>964</v>
      </c>
      <c r="C64" s="38"/>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38"/>
    </row>
    <row r="65" spans="1:37" ht="12" customHeight="1" x14ac:dyDescent="0.4">
      <c r="A65" s="45"/>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7"/>
    </row>
  </sheetData>
  <sheetProtection algorithmName="SHA-512" hashValue="gA1cqDHDV0a2VwlCgQN1QfixsYrZlwAnmSrRSKh6IjeHypYyNhAFc/HehTd6H8nDwmZpOlWNyI1SkiPsKWUM1Q==" saltValue="1KQ3n+2vvcbJOr5xKwXWfw==" spinCount="100000" sheet="1" scenarios="1" formatRows="0"/>
  <mergeCells count="31">
    <mergeCell ref="J4:M5"/>
    <mergeCell ref="N4:AJ5"/>
    <mergeCell ref="B6:H6"/>
    <mergeCell ref="H4:I5"/>
    <mergeCell ref="B50:I51"/>
    <mergeCell ref="B4:G5"/>
    <mergeCell ref="J50:AJ51"/>
    <mergeCell ref="B52:I53"/>
    <mergeCell ref="H54:I55"/>
    <mergeCell ref="H56:I57"/>
    <mergeCell ref="H58:I59"/>
    <mergeCell ref="F54:G55"/>
    <mergeCell ref="F56:G57"/>
    <mergeCell ref="F58:G59"/>
    <mergeCell ref="B54:E57"/>
    <mergeCell ref="B58:E61"/>
    <mergeCell ref="H60:I61"/>
    <mergeCell ref="F60:G61"/>
    <mergeCell ref="J52:AJ53"/>
    <mergeCell ref="J54:M55"/>
    <mergeCell ref="J56:M57"/>
    <mergeCell ref="J58:M59"/>
    <mergeCell ref="J60:M61"/>
    <mergeCell ref="N58:O59"/>
    <mergeCell ref="N60:O61"/>
    <mergeCell ref="N54:AJ55"/>
    <mergeCell ref="P58:R59"/>
    <mergeCell ref="P60:R61"/>
    <mergeCell ref="S58:AJ59"/>
    <mergeCell ref="S60:AJ61"/>
    <mergeCell ref="N56:AJ57"/>
  </mergeCells>
  <phoneticPr fontId="2"/>
  <conditionalFormatting sqref="B7:AJ49 I6:AJ6 J50:AJ53 N56 N54 S58 S60 N58 N60 H54 H56 H58 H60">
    <cfRule type="expression" dxfId="644" priority="1">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9"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9525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2.75" style="5" customWidth="1"/>
    <col min="32" max="37" width="3.8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9" t="s">
        <v>765</v>
      </c>
    </row>
    <row r="2" spans="2:82" ht="15" thickBot="1" x14ac:dyDescent="0.45">
      <c r="B2" s="211" t="s">
        <v>556</v>
      </c>
      <c r="C2" s="49" t="s">
        <v>555</v>
      </c>
      <c r="D2" s="48"/>
      <c r="E2" s="28"/>
      <c r="F2" s="28"/>
      <c r="G2" s="28"/>
      <c r="CD2" s="613" t="b">
        <v>0</v>
      </c>
    </row>
    <row r="3" spans="2:82" ht="12" customHeight="1" x14ac:dyDescent="0.4">
      <c r="F3" s="28"/>
      <c r="G3" s="28"/>
    </row>
    <row r="4" spans="2:82" ht="17.45" customHeight="1" thickBot="1" x14ac:dyDescent="0.45">
      <c r="B4" s="28" t="s">
        <v>548</v>
      </c>
      <c r="C4" s="28"/>
      <c r="D4" s="28"/>
      <c r="E4" s="28"/>
      <c r="F4" s="28"/>
      <c r="G4" s="28"/>
    </row>
    <row r="5" spans="2:82" ht="13.15" customHeight="1" x14ac:dyDescent="0.4">
      <c r="B5" s="871" t="s">
        <v>549</v>
      </c>
      <c r="C5" s="872"/>
      <c r="D5" s="872"/>
      <c r="E5" s="872"/>
      <c r="F5" s="875" t="s">
        <v>919</v>
      </c>
      <c r="G5" s="875"/>
      <c r="H5" s="875"/>
      <c r="I5" s="875"/>
      <c r="J5" s="875"/>
      <c r="K5" s="875"/>
      <c r="L5" s="875"/>
      <c r="M5" s="875"/>
      <c r="N5" s="875"/>
      <c r="O5" s="875"/>
      <c r="P5" s="872" t="s">
        <v>550</v>
      </c>
      <c r="Q5" s="872"/>
      <c r="R5" s="872"/>
      <c r="S5" s="872"/>
      <c r="T5" s="875" t="s">
        <v>920</v>
      </c>
      <c r="U5" s="875"/>
      <c r="V5" s="875"/>
      <c r="W5" s="875"/>
      <c r="X5" s="875"/>
      <c r="Y5" s="875"/>
      <c r="Z5" s="875"/>
      <c r="AA5" s="875"/>
      <c r="AB5" s="875"/>
      <c r="AC5" s="875"/>
      <c r="AD5" s="875"/>
      <c r="AE5" s="875"/>
      <c r="AF5" s="875"/>
      <c r="AG5" s="875"/>
      <c r="AH5" s="875"/>
      <c r="AI5" s="875"/>
      <c r="AJ5" s="875"/>
      <c r="AK5" s="879"/>
    </row>
    <row r="6" spans="2:82" ht="13.15" customHeight="1" thickBot="1" x14ac:dyDescent="0.45">
      <c r="B6" s="873"/>
      <c r="C6" s="874"/>
      <c r="D6" s="874"/>
      <c r="E6" s="874"/>
      <c r="F6" s="876"/>
      <c r="G6" s="876"/>
      <c r="H6" s="876"/>
      <c r="I6" s="876"/>
      <c r="J6" s="876"/>
      <c r="K6" s="876"/>
      <c r="L6" s="876"/>
      <c r="M6" s="876"/>
      <c r="N6" s="876"/>
      <c r="O6" s="876"/>
      <c r="P6" s="874"/>
      <c r="Q6" s="874"/>
      <c r="R6" s="874"/>
      <c r="S6" s="874"/>
      <c r="T6" s="876"/>
      <c r="U6" s="876"/>
      <c r="V6" s="876"/>
      <c r="W6" s="876"/>
      <c r="X6" s="876"/>
      <c r="Y6" s="876"/>
      <c r="Z6" s="876"/>
      <c r="AA6" s="876"/>
      <c r="AB6" s="876"/>
      <c r="AC6" s="876"/>
      <c r="AD6" s="876"/>
      <c r="AE6" s="876"/>
      <c r="AF6" s="876"/>
      <c r="AG6" s="876"/>
      <c r="AH6" s="876"/>
      <c r="AI6" s="876"/>
      <c r="AJ6" s="876"/>
      <c r="AK6" s="880"/>
    </row>
    <row r="7" spans="2:82" ht="12" customHeight="1" x14ac:dyDescent="0.4"/>
    <row r="8" spans="2:82" ht="16.899999999999999" customHeight="1" thickBot="1" x14ac:dyDescent="0.45">
      <c r="B8" s="28" t="s">
        <v>551</v>
      </c>
    </row>
    <row r="9" spans="2:82" ht="19.149999999999999" customHeight="1" x14ac:dyDescent="0.4">
      <c r="B9" s="881" t="s">
        <v>552</v>
      </c>
      <c r="C9" s="882"/>
      <c r="D9" s="882"/>
      <c r="E9" s="882"/>
      <c r="F9" s="882"/>
      <c r="G9" s="882"/>
      <c r="H9" s="882"/>
      <c r="I9" s="882"/>
      <c r="J9" s="882"/>
      <c r="K9" s="882"/>
      <c r="L9" s="883" t="s">
        <v>553</v>
      </c>
      <c r="M9" s="882"/>
      <c r="N9" s="882"/>
      <c r="O9" s="882"/>
      <c r="P9" s="882"/>
      <c r="Q9" s="882"/>
      <c r="R9" s="882"/>
      <c r="S9" s="882"/>
      <c r="T9" s="882"/>
      <c r="U9" s="882"/>
      <c r="V9" s="882"/>
      <c r="W9" s="884"/>
      <c r="X9" s="885" t="s">
        <v>557</v>
      </c>
      <c r="Y9" s="886"/>
      <c r="Z9" s="886"/>
      <c r="AA9" s="886"/>
      <c r="AB9" s="886"/>
      <c r="AC9" s="886"/>
      <c r="AD9" s="886"/>
      <c r="AE9" s="887"/>
      <c r="AF9" s="877" t="s">
        <v>558</v>
      </c>
      <c r="AG9" s="877"/>
      <c r="AH9" s="877"/>
      <c r="AI9" s="877"/>
      <c r="AJ9" s="877"/>
      <c r="AK9" s="878"/>
    </row>
    <row r="10" spans="2:82" ht="28.9" customHeight="1" thickBot="1" x14ac:dyDescent="0.45">
      <c r="B10" s="863" t="s">
        <v>921</v>
      </c>
      <c r="C10" s="864"/>
      <c r="D10" s="864"/>
      <c r="E10" s="864"/>
      <c r="F10" s="864"/>
      <c r="G10" s="864"/>
      <c r="H10" s="864"/>
      <c r="I10" s="864"/>
      <c r="J10" s="864"/>
      <c r="K10" s="864"/>
      <c r="L10" s="865" t="s">
        <v>922</v>
      </c>
      <c r="M10" s="866"/>
      <c r="N10" s="866"/>
      <c r="O10" s="866"/>
      <c r="P10" s="866"/>
      <c r="Q10" s="866"/>
      <c r="R10" s="866"/>
      <c r="S10" s="866"/>
      <c r="T10" s="866"/>
      <c r="U10" s="866"/>
      <c r="V10" s="866"/>
      <c r="W10" s="867"/>
      <c r="X10" s="868" t="s">
        <v>923</v>
      </c>
      <c r="Y10" s="869"/>
      <c r="Z10" s="869"/>
      <c r="AA10" s="869"/>
      <c r="AB10" s="869"/>
      <c r="AC10" s="869"/>
      <c r="AD10" s="869"/>
      <c r="AE10" s="870"/>
      <c r="AF10" s="860" t="s">
        <v>924</v>
      </c>
      <c r="AG10" s="861"/>
      <c r="AH10" s="861"/>
      <c r="AI10" s="861"/>
      <c r="AJ10" s="861"/>
      <c r="AK10" s="862"/>
    </row>
    <row r="11" spans="2:82" ht="12" customHeight="1" x14ac:dyDescent="0.4">
      <c r="C11" s="41"/>
    </row>
    <row r="12" spans="2:82" ht="18" customHeight="1" thickBot="1" x14ac:dyDescent="0.45">
      <c r="B12" s="28" t="s">
        <v>554</v>
      </c>
      <c r="C12" s="41"/>
    </row>
    <row r="13" spans="2:82" ht="12" customHeight="1" x14ac:dyDescent="0.4">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4"/>
    </row>
    <row r="14" spans="2:82" ht="12" customHeight="1" x14ac:dyDescent="0.4">
      <c r="B14" s="215"/>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4"/>
    </row>
    <row r="15" spans="2:82" ht="12" customHeight="1" x14ac:dyDescent="0.4">
      <c r="B15" s="215"/>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4"/>
    </row>
    <row r="16" spans="2:82" ht="12" customHeight="1" x14ac:dyDescent="0.4">
      <c r="B16" s="215"/>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4"/>
    </row>
    <row r="17" spans="2:37" ht="12" customHeight="1" x14ac:dyDescent="0.4">
      <c r="B17" s="215"/>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4"/>
    </row>
    <row r="18" spans="2:37" ht="12" customHeight="1" x14ac:dyDescent="0.4">
      <c r="B18" s="215"/>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4"/>
    </row>
    <row r="19" spans="2:37" ht="12" customHeight="1" x14ac:dyDescent="0.4">
      <c r="B19" s="215"/>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4"/>
    </row>
    <row r="20" spans="2:37" ht="12" customHeight="1" x14ac:dyDescent="0.4">
      <c r="B20" s="215"/>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4"/>
    </row>
    <row r="21" spans="2:37" ht="12" customHeight="1" x14ac:dyDescent="0.4">
      <c r="B21" s="215"/>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4"/>
    </row>
    <row r="22" spans="2:37" ht="12" customHeight="1" x14ac:dyDescent="0.4">
      <c r="B22" s="215"/>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4"/>
    </row>
    <row r="23" spans="2:37" ht="12" customHeight="1" x14ac:dyDescent="0.4">
      <c r="B23" s="215"/>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4"/>
    </row>
    <row r="24" spans="2:37" ht="12" customHeight="1" x14ac:dyDescent="0.4">
      <c r="B24" s="215"/>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2" customHeight="1" x14ac:dyDescent="0.4">
      <c r="B25" s="215"/>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4"/>
    </row>
    <row r="26" spans="2:37" ht="12" customHeight="1" x14ac:dyDescent="0.4">
      <c r="B26" s="215"/>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4"/>
    </row>
    <row r="27" spans="2:37" ht="12" customHeight="1" x14ac:dyDescent="0.4">
      <c r="B27" s="215"/>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4"/>
    </row>
    <row r="28" spans="2:37" ht="12" customHeight="1" x14ac:dyDescent="0.4">
      <c r="B28" s="215"/>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4"/>
    </row>
    <row r="29" spans="2:37" ht="12" customHeight="1" x14ac:dyDescent="0.4">
      <c r="B29" s="215"/>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4"/>
    </row>
    <row r="30" spans="2:37" ht="12" customHeight="1" x14ac:dyDescent="0.4">
      <c r="B30" s="215"/>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4"/>
    </row>
    <row r="31" spans="2:37" ht="12" customHeight="1" x14ac:dyDescent="0.4">
      <c r="B31" s="215"/>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4"/>
    </row>
    <row r="32" spans="2:37" ht="12" customHeight="1" x14ac:dyDescent="0.4">
      <c r="B32" s="215"/>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4"/>
    </row>
    <row r="33" spans="2:37" ht="12" customHeight="1" x14ac:dyDescent="0.4">
      <c r="B33" s="215"/>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4"/>
    </row>
    <row r="34" spans="2:37" ht="12" customHeight="1" x14ac:dyDescent="0.4">
      <c r="B34" s="215"/>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4"/>
    </row>
    <row r="35" spans="2:37" ht="12" customHeight="1" x14ac:dyDescent="0.4">
      <c r="B35" s="215"/>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4"/>
    </row>
    <row r="36" spans="2:37" ht="12" customHeight="1" x14ac:dyDescent="0.4">
      <c r="B36" s="215"/>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4"/>
    </row>
    <row r="37" spans="2:37" ht="12" customHeight="1" x14ac:dyDescent="0.4">
      <c r="B37" s="215"/>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4"/>
    </row>
    <row r="38" spans="2:37" ht="12" customHeight="1" x14ac:dyDescent="0.4">
      <c r="B38" s="215"/>
      <c r="C38" s="53"/>
      <c r="D38" s="53"/>
      <c r="E38" s="53"/>
      <c r="F38" s="53"/>
      <c r="G38" s="53"/>
      <c r="H38" s="53"/>
      <c r="I38" s="53"/>
      <c r="J38" s="53"/>
      <c r="K38" s="53"/>
      <c r="L38" s="53"/>
      <c r="M38" s="53"/>
      <c r="N38" s="216"/>
      <c r="O38" s="53"/>
      <c r="P38" s="53"/>
      <c r="Q38" s="53"/>
      <c r="R38" s="53"/>
      <c r="S38" s="53"/>
      <c r="T38" s="53"/>
      <c r="U38" s="53"/>
      <c r="V38" s="53"/>
      <c r="W38" s="53"/>
      <c r="X38" s="53"/>
      <c r="Y38" s="53"/>
      <c r="Z38" s="53"/>
      <c r="AA38" s="53"/>
      <c r="AB38" s="53"/>
      <c r="AC38" s="53"/>
      <c r="AD38" s="53"/>
      <c r="AE38" s="53"/>
      <c r="AF38" s="53"/>
      <c r="AG38" s="53"/>
      <c r="AH38" s="53"/>
      <c r="AI38" s="53"/>
      <c r="AJ38" s="53"/>
      <c r="AK38" s="54"/>
    </row>
    <row r="39" spans="2:37" ht="12" customHeight="1" x14ac:dyDescent="0.4">
      <c r="B39" s="215"/>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4"/>
    </row>
    <row r="40" spans="2:37" ht="12" customHeight="1" x14ac:dyDescent="0.4">
      <c r="B40" s="215"/>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4"/>
    </row>
    <row r="41" spans="2:37" ht="12" customHeight="1" x14ac:dyDescent="0.4">
      <c r="B41" s="215"/>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4"/>
    </row>
    <row r="42" spans="2:37" ht="12" customHeight="1" x14ac:dyDescent="0.4">
      <c r="B42" s="215"/>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4"/>
    </row>
    <row r="43" spans="2:37" ht="12" customHeight="1" x14ac:dyDescent="0.4">
      <c r="B43" s="215"/>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4"/>
    </row>
    <row r="44" spans="2:37" ht="12" customHeight="1" x14ac:dyDescent="0.4">
      <c r="B44" s="215"/>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4"/>
    </row>
    <row r="45" spans="2:37" ht="12" customHeight="1" x14ac:dyDescent="0.4">
      <c r="B45" s="215"/>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4"/>
    </row>
    <row r="46" spans="2:37" ht="12" customHeight="1" x14ac:dyDescent="0.4">
      <c r="B46" s="215"/>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4"/>
    </row>
    <row r="47" spans="2:37" ht="12" customHeight="1" x14ac:dyDescent="0.4">
      <c r="B47" s="215"/>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4"/>
    </row>
    <row r="48" spans="2:37" ht="12" customHeight="1" x14ac:dyDescent="0.4">
      <c r="B48" s="215"/>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4"/>
    </row>
    <row r="49" spans="2:37" ht="12" customHeight="1" x14ac:dyDescent="0.4">
      <c r="B49" s="215"/>
      <c r="C49" s="53"/>
      <c r="D49" s="53"/>
      <c r="E49" s="217"/>
      <c r="F49" s="217"/>
      <c r="G49" s="217"/>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4"/>
    </row>
    <row r="50" spans="2:37" ht="12" customHeight="1" x14ac:dyDescent="0.4">
      <c r="B50" s="215"/>
      <c r="C50" s="53"/>
      <c r="D50" s="53"/>
      <c r="E50" s="217"/>
      <c r="F50" s="217"/>
      <c r="G50" s="217"/>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4"/>
    </row>
    <row r="51" spans="2:37" ht="12" customHeight="1" x14ac:dyDescent="0.4">
      <c r="B51" s="215"/>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4"/>
    </row>
    <row r="52" spans="2:37" ht="12" customHeight="1" x14ac:dyDescent="0.4">
      <c r="B52" s="215"/>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4"/>
    </row>
    <row r="53" spans="2:37" ht="12" customHeight="1" x14ac:dyDescent="0.4">
      <c r="B53" s="215"/>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4"/>
    </row>
    <row r="54" spans="2:37" ht="12" customHeight="1" x14ac:dyDescent="0.4">
      <c r="B54" s="215"/>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4"/>
    </row>
    <row r="55" spans="2:37" ht="12" customHeight="1" x14ac:dyDescent="0.4">
      <c r="B55" s="215"/>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4"/>
    </row>
    <row r="56" spans="2:37" ht="12" customHeight="1" x14ac:dyDescent="0.4">
      <c r="B56" s="215"/>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4"/>
    </row>
    <row r="57" spans="2:37" ht="12" customHeight="1" x14ac:dyDescent="0.4">
      <c r="B57" s="215"/>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4"/>
    </row>
    <row r="58" spans="2:37" ht="12" customHeight="1" x14ac:dyDescent="0.4">
      <c r="B58" s="21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2:37" ht="12" customHeight="1" x14ac:dyDescent="0.4">
      <c r="B59" s="21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4"/>
    </row>
    <row r="60" spans="2:37" ht="12" customHeight="1" x14ac:dyDescent="0.4">
      <c r="B60" s="21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4"/>
    </row>
    <row r="61" spans="2:37" ht="12" customHeight="1" thickBot="1" x14ac:dyDescent="0.45">
      <c r="B61" s="218"/>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20"/>
    </row>
    <row r="62" spans="2:37" ht="12" customHeight="1" x14ac:dyDescent="0.4">
      <c r="B62" s="14" t="s">
        <v>896</v>
      </c>
      <c r="C62" s="221"/>
      <c r="D62" s="221"/>
    </row>
    <row r="63" spans="2:37" ht="12" customHeight="1" x14ac:dyDescent="0.4">
      <c r="B63" s="14" t="s">
        <v>875</v>
      </c>
      <c r="C63" s="221"/>
      <c r="D63" s="221"/>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dz97xnx/6TClmRec1lxbQOE48To2emhBZH2GnDsBl1leI7QgtVJwtH8Nj1O6MLFash0OKHcGEFOvqTP/BhuVhQ==" saltValue="1t+8y7CeDi39SxvvF74r+Q==" spinCount="100000" sheet="1" scenarios="1" formatRows="0"/>
  <mergeCells count="12">
    <mergeCell ref="AF10:AK10"/>
    <mergeCell ref="B10:K10"/>
    <mergeCell ref="L10:W10"/>
    <mergeCell ref="X10:AE10"/>
    <mergeCell ref="B5:E6"/>
    <mergeCell ref="F5:O6"/>
    <mergeCell ref="AF9:AK9"/>
    <mergeCell ref="P5:S6"/>
    <mergeCell ref="T5:AK6"/>
    <mergeCell ref="B9:K9"/>
    <mergeCell ref="L9:W9"/>
    <mergeCell ref="X9:AE9"/>
  </mergeCells>
  <phoneticPr fontId="2"/>
  <conditionalFormatting sqref="F5 T5 B10:AK10 B13:AK61">
    <cfRule type="expression" dxfId="643" priority="91">
      <formula>$CD$2=TRUE</formula>
    </cfRule>
  </conditionalFormatting>
  <hyperlinks>
    <hyperlink ref="AF10" r:id="rId1" xr:uid="{00000000-0004-0000-0300-000000000000}"/>
  </hyperlinks>
  <pageMargins left="0.59055118110236215" right="0.59055118110236215" top="0.39370078740157483" bottom="0.39370078740157483" header="0.31496062992125984" footer="0.31496062992125984"/>
  <pageSetup paperSize="9" scale="77" orientation="portrait" r:id="rId2"/>
  <ignoredErrors>
    <ignoredError sqref="B2"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locked="0" defaultSize="0" autoFill="0" autoLine="0" autoPict="0">
                <anchor moveWithCells="1">
                  <from>
                    <xdr:col>7</xdr:col>
                    <xdr:colOff>133350</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19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375" style="5" customWidth="1"/>
    <col min="3" max="3" width="15" style="5" customWidth="1"/>
    <col min="4" max="4" width="27.625" style="5" customWidth="1"/>
    <col min="5" max="5" width="6.875" style="5" customWidth="1"/>
    <col min="6" max="8" width="7.875" style="5" customWidth="1"/>
    <col min="9" max="9" width="4.625" style="5" customWidth="1"/>
    <col min="10" max="10" width="27.625" style="5" customWidth="1"/>
    <col min="11" max="11" width="4.625" style="5" customWidth="1"/>
    <col min="12" max="12" width="37" style="5" customWidth="1"/>
    <col min="13" max="29" width="2.25" style="223" customWidth="1"/>
    <col min="30" max="30" width="5.125" style="223" customWidth="1"/>
    <col min="31" max="31" width="9" style="223" hidden="1" customWidth="1"/>
    <col min="32" max="72" width="2.25" style="223" customWidth="1"/>
    <col min="73" max="74" width="8.75" style="223"/>
    <col min="75" max="75" width="6.125" style="223" customWidth="1"/>
    <col min="76" max="76" width="8.75" style="223"/>
    <col min="77" max="77" width="4.625" style="223" customWidth="1"/>
    <col min="78" max="78" width="10.125" style="223" customWidth="1"/>
    <col min="79" max="79" width="6.5" style="223" customWidth="1"/>
    <col min="80" max="16384" width="8.75" style="223"/>
  </cols>
  <sheetData>
    <row r="1" spans="2:31" ht="12" customHeight="1" x14ac:dyDescent="0.4"/>
    <row r="2" spans="2:31" ht="15" thickBot="1" x14ac:dyDescent="0.45">
      <c r="B2" s="80" t="s">
        <v>588</v>
      </c>
      <c r="C2" s="81" t="s">
        <v>587</v>
      </c>
      <c r="D2" s="61"/>
      <c r="AE2" s="223" t="s">
        <v>765</v>
      </c>
    </row>
    <row r="3" spans="2:31" ht="12" customHeight="1" thickBot="1" x14ac:dyDescent="0.45">
      <c r="B3" s="62"/>
      <c r="C3" s="62"/>
      <c r="D3" s="62"/>
      <c r="AE3" s="613" t="b">
        <v>0</v>
      </c>
    </row>
    <row r="4" spans="2:31" ht="15" customHeight="1" x14ac:dyDescent="0.4">
      <c r="B4" s="894"/>
      <c r="C4" s="895" t="s">
        <v>559</v>
      </c>
      <c r="D4" s="898" t="s">
        <v>541</v>
      </c>
      <c r="E4" s="888" t="s">
        <v>569</v>
      </c>
      <c r="F4" s="904" t="s">
        <v>560</v>
      </c>
      <c r="G4" s="904"/>
      <c r="H4" s="904"/>
      <c r="I4" s="888" t="s">
        <v>878</v>
      </c>
      <c r="J4" s="889"/>
      <c r="K4" s="898" t="s">
        <v>561</v>
      </c>
      <c r="L4" s="901" t="s">
        <v>562</v>
      </c>
    </row>
    <row r="5" spans="2:31" ht="12" customHeight="1" x14ac:dyDescent="0.4">
      <c r="B5" s="894"/>
      <c r="C5" s="896"/>
      <c r="D5" s="899"/>
      <c r="E5" s="890"/>
      <c r="F5" s="526" t="s">
        <v>785</v>
      </c>
      <c r="G5" s="526" t="s">
        <v>769</v>
      </c>
      <c r="H5" s="526" t="s">
        <v>903</v>
      </c>
      <c r="I5" s="890"/>
      <c r="J5" s="891"/>
      <c r="K5" s="899"/>
      <c r="L5" s="902"/>
    </row>
    <row r="6" spans="2:31" ht="13.15" customHeight="1" thickBot="1" x14ac:dyDescent="0.45">
      <c r="B6" s="894"/>
      <c r="C6" s="897"/>
      <c r="D6" s="900"/>
      <c r="E6" s="892"/>
      <c r="F6" s="527" t="s">
        <v>568</v>
      </c>
      <c r="G6" s="527" t="s">
        <v>568</v>
      </c>
      <c r="H6" s="527" t="s">
        <v>568</v>
      </c>
      <c r="I6" s="892"/>
      <c r="J6" s="893"/>
      <c r="K6" s="900"/>
      <c r="L6" s="903"/>
    </row>
    <row r="7" spans="2:31" ht="24" customHeight="1" x14ac:dyDescent="0.4">
      <c r="B7" s="571"/>
      <c r="C7" s="615">
        <v>1</v>
      </c>
      <c r="D7" s="616" t="s">
        <v>925</v>
      </c>
      <c r="E7" s="621" t="s">
        <v>930</v>
      </c>
      <c r="F7" s="619" t="s">
        <v>566</v>
      </c>
      <c r="G7" s="619" t="s">
        <v>566</v>
      </c>
      <c r="H7" s="619" t="s">
        <v>566</v>
      </c>
      <c r="I7" s="63"/>
      <c r="J7" s="528" t="str">
        <f>IFERROR(VLOOKUP(I7,$BZ$99:$CA$101,2,FALSE),"←記号を選択してください")</f>
        <v>←記号を選択してください</v>
      </c>
      <c r="K7" s="64"/>
      <c r="L7" s="373"/>
    </row>
    <row r="8" spans="2:31" ht="24" customHeight="1" x14ac:dyDescent="0.4">
      <c r="B8" s="571"/>
      <c r="C8" s="617">
        <v>2</v>
      </c>
      <c r="D8" s="618" t="s">
        <v>976</v>
      </c>
      <c r="E8" s="622" t="s">
        <v>931</v>
      </c>
      <c r="F8" s="620" t="s">
        <v>567</v>
      </c>
      <c r="G8" s="620" t="s">
        <v>575</v>
      </c>
      <c r="H8" s="620" t="s">
        <v>566</v>
      </c>
      <c r="I8" s="67"/>
      <c r="J8" s="530" t="str">
        <f t="shared" ref="J8:J20" si="0">IFERROR(VLOOKUP(I8,$BZ$99:$CA$101,2,FALSE),"←記号を選択してください")</f>
        <v>←記号を選択してください</v>
      </c>
      <c r="K8" s="68"/>
      <c r="L8" s="82"/>
    </row>
    <row r="9" spans="2:31" ht="24" customHeight="1" x14ac:dyDescent="0.4">
      <c r="B9" s="614"/>
      <c r="C9" s="617">
        <v>3</v>
      </c>
      <c r="D9" s="618" t="s">
        <v>957</v>
      </c>
      <c r="E9" s="622" t="s">
        <v>931</v>
      </c>
      <c r="F9" s="620" t="s">
        <v>566</v>
      </c>
      <c r="G9" s="620" t="s">
        <v>566</v>
      </c>
      <c r="H9" s="620" t="s">
        <v>566</v>
      </c>
      <c r="I9" s="67"/>
      <c r="J9" s="530" t="str">
        <f t="shared" ref="J9" si="1">IFERROR(VLOOKUP(I9,$BZ$99:$CA$101,2,FALSE),"←記号を選択してください")</f>
        <v>←記号を選択してください</v>
      </c>
      <c r="K9" s="68"/>
      <c r="L9" s="82"/>
    </row>
    <row r="10" spans="2:31" ht="24" customHeight="1" x14ac:dyDescent="0.4">
      <c r="B10" s="571"/>
      <c r="C10" s="617">
        <v>4</v>
      </c>
      <c r="D10" s="618" t="s">
        <v>926</v>
      </c>
      <c r="E10" s="622" t="s">
        <v>931</v>
      </c>
      <c r="F10" s="620" t="s">
        <v>566</v>
      </c>
      <c r="G10" s="620" t="s">
        <v>566</v>
      </c>
      <c r="H10" s="620" t="s">
        <v>566</v>
      </c>
      <c r="I10" s="67"/>
      <c r="J10" s="530" t="str">
        <f t="shared" si="0"/>
        <v>←記号を選択してください</v>
      </c>
      <c r="K10" s="625" t="s">
        <v>566</v>
      </c>
      <c r="L10" s="624" t="s">
        <v>935</v>
      </c>
    </row>
    <row r="11" spans="2:31" ht="24" customHeight="1" x14ac:dyDescent="0.4">
      <c r="B11" s="571"/>
      <c r="C11" s="617">
        <v>5</v>
      </c>
      <c r="D11" s="618" t="s">
        <v>927</v>
      </c>
      <c r="E11" s="622" t="s">
        <v>932</v>
      </c>
      <c r="F11" s="620" t="s">
        <v>566</v>
      </c>
      <c r="G11" s="620" t="s">
        <v>566</v>
      </c>
      <c r="H11" s="620" t="s">
        <v>566</v>
      </c>
      <c r="I11" s="67"/>
      <c r="J11" s="530" t="str">
        <f t="shared" si="0"/>
        <v>←記号を選択してください</v>
      </c>
      <c r="K11" s="625"/>
      <c r="L11" s="624"/>
    </row>
    <row r="12" spans="2:31" ht="24" customHeight="1" x14ac:dyDescent="0.4">
      <c r="B12" s="571"/>
      <c r="C12" s="617">
        <v>6</v>
      </c>
      <c r="D12" s="618" t="s">
        <v>928</v>
      </c>
      <c r="E12" s="622" t="s">
        <v>933</v>
      </c>
      <c r="F12" s="620" t="s">
        <v>567</v>
      </c>
      <c r="G12" s="620" t="s">
        <v>567</v>
      </c>
      <c r="H12" s="620" t="s">
        <v>567</v>
      </c>
      <c r="I12" s="623" t="s">
        <v>918</v>
      </c>
      <c r="J12" s="530" t="str">
        <f t="shared" si="0"/>
        <v>実施ルールで規定された算定対象活動に含まれないため　</v>
      </c>
      <c r="K12" s="68"/>
      <c r="L12" s="82"/>
    </row>
    <row r="13" spans="2:31" ht="24" customHeight="1" x14ac:dyDescent="0.4">
      <c r="B13" s="571"/>
      <c r="C13" s="617">
        <v>7</v>
      </c>
      <c r="D13" s="618" t="s">
        <v>928</v>
      </c>
      <c r="E13" s="622" t="s">
        <v>931</v>
      </c>
      <c r="F13" s="620" t="s">
        <v>566</v>
      </c>
      <c r="G13" s="620" t="s">
        <v>566</v>
      </c>
      <c r="H13" s="620" t="s">
        <v>566</v>
      </c>
      <c r="I13" s="67"/>
      <c r="J13" s="530" t="str">
        <f t="shared" si="0"/>
        <v>←記号を選択してください</v>
      </c>
      <c r="K13" s="68"/>
      <c r="L13" s="624" t="s">
        <v>936</v>
      </c>
    </row>
    <row r="14" spans="2:31" ht="24" customHeight="1" x14ac:dyDescent="0.4">
      <c r="B14" s="571"/>
      <c r="C14" s="617">
        <v>8</v>
      </c>
      <c r="D14" s="618" t="s">
        <v>929</v>
      </c>
      <c r="E14" s="622" t="s">
        <v>931</v>
      </c>
      <c r="F14" s="620" t="s">
        <v>567</v>
      </c>
      <c r="G14" s="620" t="s">
        <v>567</v>
      </c>
      <c r="H14" s="620" t="s">
        <v>567</v>
      </c>
      <c r="I14" s="623" t="s">
        <v>934</v>
      </c>
      <c r="J14" s="530" t="str">
        <f t="shared" si="0"/>
        <v>少量排出源に該当するため</v>
      </c>
      <c r="K14" s="68"/>
      <c r="L14" s="624"/>
    </row>
    <row r="15" spans="2:31" ht="24" customHeight="1" x14ac:dyDescent="0.4">
      <c r="B15" s="571"/>
      <c r="C15" s="617"/>
      <c r="D15" s="618"/>
      <c r="E15" s="622"/>
      <c r="F15" s="620"/>
      <c r="G15" s="620"/>
      <c r="H15" s="620"/>
      <c r="I15" s="623"/>
      <c r="J15" s="530" t="str">
        <f t="shared" si="0"/>
        <v>←記号を選択してください</v>
      </c>
      <c r="K15" s="68"/>
      <c r="L15" s="82"/>
    </row>
    <row r="16" spans="2:31" ht="24" customHeight="1" x14ac:dyDescent="0.4">
      <c r="B16" s="571"/>
      <c r="C16" s="549"/>
      <c r="D16" s="84"/>
      <c r="E16" s="65"/>
      <c r="F16" s="529"/>
      <c r="G16" s="529"/>
      <c r="H16" s="529"/>
      <c r="I16" s="67"/>
      <c r="J16" s="530" t="str">
        <f t="shared" si="0"/>
        <v>←記号を選択してください</v>
      </c>
      <c r="K16" s="68"/>
      <c r="L16" s="82"/>
    </row>
    <row r="17" spans="2:12" ht="24" customHeight="1" x14ac:dyDescent="0.4">
      <c r="B17" s="571"/>
      <c r="C17" s="549"/>
      <c r="D17" s="84"/>
      <c r="E17" s="65"/>
      <c r="F17" s="529"/>
      <c r="G17" s="529"/>
      <c r="H17" s="529"/>
      <c r="I17" s="67"/>
      <c r="J17" s="530" t="str">
        <f t="shared" si="0"/>
        <v>←記号を選択してください</v>
      </c>
      <c r="K17" s="68"/>
      <c r="L17" s="82"/>
    </row>
    <row r="18" spans="2:12" ht="24" customHeight="1" x14ac:dyDescent="0.4">
      <c r="B18" s="571"/>
      <c r="C18" s="549"/>
      <c r="D18" s="84"/>
      <c r="E18" s="65"/>
      <c r="F18" s="529"/>
      <c r="G18" s="529"/>
      <c r="H18" s="529"/>
      <c r="I18" s="67"/>
      <c r="J18" s="530" t="str">
        <f t="shared" si="0"/>
        <v>←記号を選択してください</v>
      </c>
      <c r="K18" s="68"/>
      <c r="L18" s="82"/>
    </row>
    <row r="19" spans="2:12" ht="24" customHeight="1" x14ac:dyDescent="0.4">
      <c r="B19" s="571"/>
      <c r="C19" s="549"/>
      <c r="D19" s="84"/>
      <c r="E19" s="65"/>
      <c r="F19" s="529"/>
      <c r="G19" s="529"/>
      <c r="H19" s="529"/>
      <c r="I19" s="67"/>
      <c r="J19" s="530" t="str">
        <f t="shared" si="0"/>
        <v>←記号を選択してください</v>
      </c>
      <c r="K19" s="68"/>
      <c r="L19" s="82"/>
    </row>
    <row r="20" spans="2:12" ht="24" customHeight="1" thickBot="1" x14ac:dyDescent="0.45">
      <c r="B20" s="571"/>
      <c r="C20" s="550"/>
      <c r="D20" s="85"/>
      <c r="E20" s="70"/>
      <c r="F20" s="531"/>
      <c r="G20" s="531"/>
      <c r="H20" s="531"/>
      <c r="I20" s="71"/>
      <c r="J20" s="532" t="str">
        <f t="shared" si="0"/>
        <v>←記号を選択してください</v>
      </c>
      <c r="K20" s="72"/>
      <c r="L20" s="83"/>
    </row>
    <row r="21" spans="2:12" ht="12" customHeight="1" x14ac:dyDescent="0.4"/>
    <row r="22" spans="2:12" ht="12" customHeight="1" x14ac:dyDescent="0.4">
      <c r="B22" s="13" t="s">
        <v>580</v>
      </c>
      <c r="C22" s="5" t="s">
        <v>809</v>
      </c>
    </row>
    <row r="23" spans="2:12" ht="12" customHeight="1" x14ac:dyDescent="0.4">
      <c r="B23" s="13"/>
      <c r="C23" s="5" t="s">
        <v>581</v>
      </c>
    </row>
    <row r="24" spans="2:12" ht="12" customHeight="1" x14ac:dyDescent="0.4">
      <c r="B24" s="13" t="s">
        <v>582</v>
      </c>
      <c r="C24" s="321" t="s">
        <v>810</v>
      </c>
    </row>
    <row r="25" spans="2:12" ht="12" customHeight="1" x14ac:dyDescent="0.4">
      <c r="B25" s="13"/>
      <c r="C25" s="5" t="s">
        <v>658</v>
      </c>
      <c r="D25" s="322"/>
    </row>
    <row r="26" spans="2:12" ht="12" customHeight="1" x14ac:dyDescent="0.4">
      <c r="B26" s="13"/>
      <c r="C26" s="5" t="s">
        <v>984</v>
      </c>
      <c r="D26" s="322"/>
    </row>
    <row r="27" spans="2:12" ht="12" customHeight="1" x14ac:dyDescent="0.4">
      <c r="B27" s="13" t="s">
        <v>583</v>
      </c>
      <c r="C27" s="323" t="s">
        <v>811</v>
      </c>
    </row>
    <row r="28" spans="2:12" ht="12" customHeight="1" x14ac:dyDescent="0.4">
      <c r="B28" s="13"/>
      <c r="C28" s="35" t="s">
        <v>807</v>
      </c>
    </row>
    <row r="29" spans="2:12" ht="12" customHeight="1" x14ac:dyDescent="0.4">
      <c r="B29" s="13" t="s">
        <v>584</v>
      </c>
      <c r="C29" s="5" t="s">
        <v>808</v>
      </c>
    </row>
    <row r="30" spans="2:12" ht="12" customHeight="1" x14ac:dyDescent="0.4">
      <c r="B30" s="13"/>
      <c r="C30" s="5" t="s">
        <v>659</v>
      </c>
    </row>
    <row r="31" spans="2:12" ht="12" customHeight="1" x14ac:dyDescent="0.4">
      <c r="B31" s="13" t="s">
        <v>585</v>
      </c>
      <c r="C31" s="5" t="s">
        <v>660</v>
      </c>
    </row>
    <row r="32" spans="2:12" ht="12" customHeight="1" x14ac:dyDescent="0.4">
      <c r="B32" s="13" t="s">
        <v>586</v>
      </c>
      <c r="C32" s="295" t="s">
        <v>899</v>
      </c>
    </row>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4:79" ht="12" customHeight="1" x14ac:dyDescent="0.4"/>
    <row r="98" spans="74:79" ht="12" customHeight="1" thickBot="1" x14ac:dyDescent="0.45">
      <c r="BV98" s="223" t="s">
        <v>571</v>
      </c>
      <c r="BW98" s="590"/>
      <c r="BX98" s="223" t="s">
        <v>572</v>
      </c>
      <c r="BZ98" s="223" t="s">
        <v>573</v>
      </c>
    </row>
    <row r="99" spans="74:79" ht="12" customHeight="1" x14ac:dyDescent="0.4">
      <c r="BV99" s="591" t="s">
        <v>563</v>
      </c>
      <c r="BW99" s="590"/>
      <c r="BX99" s="591" t="s">
        <v>566</v>
      </c>
      <c r="BZ99" s="592" t="s">
        <v>578</v>
      </c>
      <c r="CA99" s="593" t="s">
        <v>576</v>
      </c>
    </row>
    <row r="100" spans="74:79" ht="12" customHeight="1" x14ac:dyDescent="0.4">
      <c r="BV100" s="594" t="s">
        <v>564</v>
      </c>
      <c r="BX100" s="595" t="s">
        <v>575</v>
      </c>
      <c r="BZ100" s="596" t="s">
        <v>574</v>
      </c>
      <c r="CA100" s="253" t="s">
        <v>577</v>
      </c>
    </row>
    <row r="101" spans="74:79" ht="12" customHeight="1" thickBot="1" x14ac:dyDescent="0.45">
      <c r="BV101" s="594" t="s">
        <v>570</v>
      </c>
      <c r="BX101" s="597" t="s">
        <v>567</v>
      </c>
      <c r="BZ101" s="598" t="s">
        <v>579</v>
      </c>
      <c r="CA101" s="599" t="s">
        <v>864</v>
      </c>
    </row>
    <row r="102" spans="74:79" ht="12" customHeight="1" thickBot="1" x14ac:dyDescent="0.45">
      <c r="BV102" s="597" t="s">
        <v>565</v>
      </c>
    </row>
    <row r="103" spans="74:79" ht="12" customHeight="1" x14ac:dyDescent="0.4"/>
    <row r="104" spans="74:79" ht="12" customHeight="1" x14ac:dyDescent="0.4"/>
    <row r="105" spans="74:79" ht="12" customHeight="1" x14ac:dyDescent="0.4"/>
    <row r="106" spans="74:79" ht="12" customHeight="1" x14ac:dyDescent="0.4"/>
    <row r="107" spans="74:79" ht="12" customHeight="1" x14ac:dyDescent="0.4"/>
    <row r="108" spans="74:79" ht="12" customHeight="1" x14ac:dyDescent="0.4"/>
    <row r="109" spans="74:79" ht="12" customHeight="1" x14ac:dyDescent="0.4"/>
    <row r="110" spans="74:79" ht="12" customHeight="1" x14ac:dyDescent="0.4"/>
    <row r="111" spans="74:79" ht="12" customHeight="1" x14ac:dyDescent="0.4"/>
    <row r="112" spans="74:79"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JDnwGVf9oPEh3o+wYHAlH5rk9kdV++xc75qysKZTRrnqUZvY0+C55zi3iJShilUlY+l9F2dcMghzhmS2rwjiVg==" saltValue="f164qFk1tqgxwaAL8WzFbQ=="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L8 B16:L20 B10:B15 C9:I9 C10:C14 D10:L15">
    <cfRule type="expression" dxfId="642" priority="4">
      <formula>$AE$3=TRUE</formula>
    </cfRule>
  </conditionalFormatting>
  <conditionalFormatting sqref="B9:L9 C15 C11 C13">
    <cfRule type="expression" dxfId="641" priority="2">
      <formula>$AE$3=TRUE</formula>
    </cfRule>
  </conditionalFormatting>
  <conditionalFormatting sqref="C8:I8 C10 C12 C14">
    <cfRule type="expression" dxfId="640" priority="1">
      <formula>$AE$3=TRUE</formula>
    </cfRule>
  </conditionalFormatting>
  <dataValidations count="4">
    <dataValidation type="list" allowBlank="1" showInputMessage="1" showErrorMessage="1" sqref="I7:I20" xr:uid="{00000000-0002-0000-0400-000000000000}">
      <formula1>"A,B,C"</formula1>
    </dataValidation>
    <dataValidation type="list" allowBlank="1" showInputMessage="1" showErrorMessage="1" sqref="K7:K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H20" xr:uid="{00000000-0002-0000-0400-000003000000}">
      <formula1>$BX$99:$BX$101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1781175</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0"/>
  <sheetViews>
    <sheetView showGridLines="0" view="pageBreakPreview" zoomScale="80" zoomScaleNormal="7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8"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875" style="5" customWidth="1"/>
    <col min="83" max="83" width="6.5" style="5" customWidth="1"/>
    <col min="84" max="16384" width="8.75" style="5"/>
  </cols>
  <sheetData>
    <row r="1" spans="2:66" ht="12" customHeight="1" x14ac:dyDescent="0.4"/>
    <row r="2" spans="2:66" ht="15" thickBot="1" x14ac:dyDescent="0.45">
      <c r="B2" s="80" t="s">
        <v>589</v>
      </c>
      <c r="C2" s="81" t="s">
        <v>812</v>
      </c>
      <c r="D2" s="61"/>
      <c r="E2" s="61"/>
      <c r="BB2" s="29" t="s">
        <v>765</v>
      </c>
    </row>
    <row r="3" spans="2:66" ht="12" customHeight="1" thickBot="1" x14ac:dyDescent="0.45">
      <c r="BB3" s="613" t="b">
        <v>0</v>
      </c>
    </row>
    <row r="4" spans="2:66" ht="15.6" customHeight="1" x14ac:dyDescent="0.4">
      <c r="B4" s="918"/>
      <c r="C4" s="895" t="s">
        <v>813</v>
      </c>
      <c r="D4" s="898" t="s">
        <v>559</v>
      </c>
      <c r="E4" s="919" t="s">
        <v>590</v>
      </c>
      <c r="F4" s="910" t="s">
        <v>591</v>
      </c>
      <c r="G4" s="911"/>
      <c r="H4" s="911"/>
      <c r="I4" s="911"/>
      <c r="J4" s="911"/>
      <c r="K4" s="910" t="s">
        <v>592</v>
      </c>
      <c r="L4" s="911"/>
      <c r="M4" s="910" t="s">
        <v>814</v>
      </c>
      <c r="N4" s="911"/>
      <c r="O4" s="905" t="s">
        <v>562</v>
      </c>
    </row>
    <row r="5" spans="2:66" ht="12.6" customHeight="1" x14ac:dyDescent="0.4">
      <c r="B5" s="918"/>
      <c r="C5" s="896"/>
      <c r="D5" s="899"/>
      <c r="E5" s="920"/>
      <c r="F5" s="914" t="s">
        <v>815</v>
      </c>
      <c r="G5" s="908" t="s">
        <v>816</v>
      </c>
      <c r="H5" s="909"/>
      <c r="I5" s="914" t="s">
        <v>817</v>
      </c>
      <c r="J5" s="916" t="s">
        <v>818</v>
      </c>
      <c r="K5" s="912" t="s">
        <v>819</v>
      </c>
      <c r="L5" s="914" t="s">
        <v>817</v>
      </c>
      <c r="M5" s="912" t="s">
        <v>819</v>
      </c>
      <c r="N5" s="914" t="s">
        <v>817</v>
      </c>
      <c r="O5" s="906"/>
      <c r="BM5" s="86"/>
      <c r="BN5" s="87"/>
    </row>
    <row r="6" spans="2:66" ht="15" customHeight="1" thickBot="1" x14ac:dyDescent="0.45">
      <c r="B6" s="918"/>
      <c r="C6" s="897"/>
      <c r="D6" s="900"/>
      <c r="E6" s="921"/>
      <c r="F6" s="915"/>
      <c r="G6" s="378" t="s">
        <v>820</v>
      </c>
      <c r="H6" s="378" t="s">
        <v>821</v>
      </c>
      <c r="I6" s="915"/>
      <c r="J6" s="917"/>
      <c r="K6" s="913"/>
      <c r="L6" s="915"/>
      <c r="M6" s="913"/>
      <c r="N6" s="915"/>
      <c r="O6" s="907"/>
      <c r="BM6" s="88"/>
      <c r="BN6" s="87"/>
    </row>
    <row r="7" spans="2:66" ht="24" customHeight="1" x14ac:dyDescent="0.4">
      <c r="B7" s="548"/>
      <c r="C7" s="626">
        <v>1</v>
      </c>
      <c r="D7" s="627">
        <v>1</v>
      </c>
      <c r="E7" s="628" t="s">
        <v>937</v>
      </c>
      <c r="F7" s="634" t="s">
        <v>942</v>
      </c>
      <c r="G7" s="90"/>
      <c r="H7" s="91"/>
      <c r="I7" s="66"/>
      <c r="J7" s="634" t="s">
        <v>949</v>
      </c>
      <c r="K7" s="66"/>
      <c r="L7" s="306" t="str">
        <f>IFERROR(VLOOKUP(K7,$CF$104:$CG$106,2,FALSE),"")</f>
        <v/>
      </c>
      <c r="M7" s="634" t="s">
        <v>822</v>
      </c>
      <c r="N7" s="306" t="str">
        <f>IFERROR(VLOOKUP(M7,$CF$104:$CG$106,2,FALSE),"")</f>
        <v>Tier 1</v>
      </c>
      <c r="O7" s="69"/>
      <c r="BM7" s="88"/>
      <c r="BN7" s="87"/>
    </row>
    <row r="8" spans="2:66" ht="48" x14ac:dyDescent="0.4">
      <c r="B8" s="548"/>
      <c r="C8" s="629">
        <v>2</v>
      </c>
      <c r="D8" s="630">
        <v>2</v>
      </c>
      <c r="E8" s="631" t="s">
        <v>613</v>
      </c>
      <c r="F8" s="635" t="s">
        <v>942</v>
      </c>
      <c r="G8" s="94"/>
      <c r="H8" s="95"/>
      <c r="I8" s="93"/>
      <c r="J8" s="635" t="s">
        <v>914</v>
      </c>
      <c r="K8" s="635" t="s">
        <v>823</v>
      </c>
      <c r="L8" s="307" t="str">
        <f>IFERROR(VLOOKUP(K8,$CF$104:$CG$106,2,FALSE),"")</f>
        <v>Tier 2</v>
      </c>
      <c r="M8" s="635" t="s">
        <v>822</v>
      </c>
      <c r="N8" s="307" t="str">
        <f>IFERROR(VLOOKUP(M8,$CF$104:$CG$106,2,FALSE),"")</f>
        <v>Tier 1</v>
      </c>
      <c r="O8" s="668" t="s">
        <v>958</v>
      </c>
      <c r="BM8" s="88"/>
      <c r="BN8" s="87"/>
    </row>
    <row r="9" spans="2:66" ht="36.6" customHeight="1" x14ac:dyDescent="0.4">
      <c r="B9" s="548"/>
      <c r="C9" s="629">
        <v>3</v>
      </c>
      <c r="D9" s="630">
        <v>3</v>
      </c>
      <c r="E9" s="631" t="s">
        <v>605</v>
      </c>
      <c r="F9" s="635" t="s">
        <v>942</v>
      </c>
      <c r="G9" s="94"/>
      <c r="H9" s="95"/>
      <c r="I9" s="93"/>
      <c r="J9" s="635" t="s">
        <v>914</v>
      </c>
      <c r="K9" s="635" t="s">
        <v>822</v>
      </c>
      <c r="L9" s="307" t="str">
        <f t="shared" ref="L9" si="0">IFERROR(VLOOKUP(K9,$CF$104:$CG$106,2,FALSE),"")</f>
        <v>Tier 1</v>
      </c>
      <c r="M9" s="635" t="s">
        <v>822</v>
      </c>
      <c r="N9" s="307" t="str">
        <f t="shared" ref="N9" si="1">IFERROR(VLOOKUP(M9,$CF$104:$CG$106,2,FALSE),"")</f>
        <v>Tier 1</v>
      </c>
      <c r="O9" s="668" t="s">
        <v>977</v>
      </c>
      <c r="BM9" s="88"/>
      <c r="BN9" s="87"/>
    </row>
    <row r="10" spans="2:66" ht="55.9" customHeight="1" x14ac:dyDescent="0.4">
      <c r="B10" s="548"/>
      <c r="C10" s="629">
        <v>4</v>
      </c>
      <c r="D10" s="630">
        <v>4</v>
      </c>
      <c r="E10" s="631" t="s">
        <v>605</v>
      </c>
      <c r="F10" s="635" t="s">
        <v>942</v>
      </c>
      <c r="G10" s="94"/>
      <c r="H10" s="95"/>
      <c r="I10" s="93"/>
      <c r="J10" s="635" t="s">
        <v>950</v>
      </c>
      <c r="K10" s="635" t="s">
        <v>822</v>
      </c>
      <c r="L10" s="307" t="str">
        <f>IFERROR(VLOOKUP(K10,$CF$104:$CG$106,2,FALSE),"")</f>
        <v>Tier 1</v>
      </c>
      <c r="M10" s="635" t="s">
        <v>822</v>
      </c>
      <c r="N10" s="307" t="str">
        <f>IFERROR(VLOOKUP(M10,$CF$104:$CG$106,2,FALSE),"")</f>
        <v>Tier 1</v>
      </c>
      <c r="O10" s="636" t="s">
        <v>956</v>
      </c>
      <c r="BM10" s="88"/>
      <c r="BN10" s="87"/>
    </row>
    <row r="11" spans="2:66" ht="30" customHeight="1" x14ac:dyDescent="0.4">
      <c r="B11" s="548"/>
      <c r="C11" s="629">
        <v>5</v>
      </c>
      <c r="D11" s="630">
        <v>4</v>
      </c>
      <c r="E11" s="631" t="s">
        <v>938</v>
      </c>
      <c r="F11" s="635" t="s">
        <v>918</v>
      </c>
      <c r="G11" s="632" t="s">
        <v>944</v>
      </c>
      <c r="H11" s="633" t="s">
        <v>945</v>
      </c>
      <c r="I11" s="635" t="s">
        <v>648</v>
      </c>
      <c r="J11" s="635" t="s">
        <v>914</v>
      </c>
      <c r="K11" s="635"/>
      <c r="L11" s="307" t="str">
        <f t="shared" ref="L11" si="2">IFERROR(VLOOKUP(K11,$CF$104:$CG$106,2,FALSE),"")</f>
        <v/>
      </c>
      <c r="M11" s="635"/>
      <c r="N11" s="307" t="str">
        <f t="shared" ref="N11" si="3">IFERROR(VLOOKUP(M11,$CF$104:$CG$106,2,FALSE),"")</f>
        <v/>
      </c>
      <c r="O11" s="636" t="s">
        <v>951</v>
      </c>
      <c r="BM11" s="88"/>
      <c r="BN11" s="87"/>
    </row>
    <row r="12" spans="2:66" ht="24" customHeight="1" x14ac:dyDescent="0.4">
      <c r="B12" s="548"/>
      <c r="C12" s="629">
        <v>6</v>
      </c>
      <c r="D12" s="630">
        <v>4</v>
      </c>
      <c r="E12" s="631" t="s">
        <v>939</v>
      </c>
      <c r="F12" s="635" t="s">
        <v>918</v>
      </c>
      <c r="G12" s="632" t="s">
        <v>944</v>
      </c>
      <c r="H12" s="633" t="s">
        <v>945</v>
      </c>
      <c r="I12" s="635" t="s">
        <v>648</v>
      </c>
      <c r="J12" s="635" t="s">
        <v>949</v>
      </c>
      <c r="K12" s="93"/>
      <c r="L12" s="307" t="str">
        <f t="shared" ref="L12:L19" si="4">IFERROR(VLOOKUP(K12,$CF$104:$CG$106,2,FALSE),"")</f>
        <v/>
      </c>
      <c r="M12" s="635"/>
      <c r="N12" s="307" t="str">
        <f t="shared" ref="N12:N19" si="5">IFERROR(VLOOKUP(M12,$CF$104:$CG$106,2,FALSE),"")</f>
        <v/>
      </c>
      <c r="O12" s="636" t="s">
        <v>951</v>
      </c>
      <c r="BM12" s="88"/>
      <c r="BN12" s="87"/>
    </row>
    <row r="13" spans="2:66" ht="24" customHeight="1" x14ac:dyDescent="0.4">
      <c r="B13" s="548"/>
      <c r="C13" s="629">
        <v>7</v>
      </c>
      <c r="D13" s="630">
        <v>4</v>
      </c>
      <c r="E13" s="631" t="s">
        <v>940</v>
      </c>
      <c r="F13" s="635" t="s">
        <v>918</v>
      </c>
      <c r="G13" s="632" t="s">
        <v>946</v>
      </c>
      <c r="H13" s="633" t="s">
        <v>945</v>
      </c>
      <c r="I13" s="635" t="s">
        <v>648</v>
      </c>
      <c r="J13" s="635" t="s">
        <v>949</v>
      </c>
      <c r="K13" s="93"/>
      <c r="L13" s="307" t="str">
        <f t="shared" si="4"/>
        <v/>
      </c>
      <c r="M13" s="635"/>
      <c r="N13" s="307" t="str">
        <f t="shared" si="5"/>
        <v/>
      </c>
      <c r="O13" s="636" t="s">
        <v>951</v>
      </c>
      <c r="BM13" s="88"/>
      <c r="BN13" s="87"/>
    </row>
    <row r="14" spans="2:66" ht="24" customHeight="1" x14ac:dyDescent="0.4">
      <c r="B14" s="548"/>
      <c r="C14" s="629">
        <v>8</v>
      </c>
      <c r="D14" s="630">
        <v>4</v>
      </c>
      <c r="E14" s="631" t="s">
        <v>941</v>
      </c>
      <c r="F14" s="635" t="s">
        <v>918</v>
      </c>
      <c r="G14" s="632" t="s">
        <v>946</v>
      </c>
      <c r="H14" s="633" t="s">
        <v>945</v>
      </c>
      <c r="I14" s="635" t="s">
        <v>648</v>
      </c>
      <c r="J14" s="635" t="s">
        <v>949</v>
      </c>
      <c r="K14" s="93"/>
      <c r="L14" s="307" t="str">
        <f t="shared" si="4"/>
        <v/>
      </c>
      <c r="M14" s="635"/>
      <c r="N14" s="307" t="str">
        <f t="shared" si="5"/>
        <v/>
      </c>
      <c r="O14" s="636" t="s">
        <v>951</v>
      </c>
      <c r="BM14" s="88"/>
      <c r="BN14" s="87"/>
    </row>
    <row r="15" spans="2:66" ht="24" customHeight="1" x14ac:dyDescent="0.4">
      <c r="B15" s="548"/>
      <c r="C15" s="629">
        <v>9</v>
      </c>
      <c r="D15" s="630">
        <v>5</v>
      </c>
      <c r="E15" s="631" t="s">
        <v>722</v>
      </c>
      <c r="F15" s="635" t="s">
        <v>825</v>
      </c>
      <c r="G15" s="632" t="s">
        <v>947</v>
      </c>
      <c r="H15" s="633" t="s">
        <v>948</v>
      </c>
      <c r="I15" s="635"/>
      <c r="J15" s="635" t="s">
        <v>949</v>
      </c>
      <c r="K15" s="93"/>
      <c r="L15" s="307" t="str">
        <f t="shared" si="4"/>
        <v/>
      </c>
      <c r="M15" s="635" t="s">
        <v>822</v>
      </c>
      <c r="N15" s="307" t="str">
        <f t="shared" si="5"/>
        <v>Tier 1</v>
      </c>
      <c r="O15" s="636"/>
      <c r="BM15" s="88"/>
      <c r="BN15" s="87"/>
    </row>
    <row r="16" spans="2:66" ht="24" customHeight="1" x14ac:dyDescent="0.4">
      <c r="B16" s="548"/>
      <c r="C16" s="629">
        <v>10</v>
      </c>
      <c r="D16" s="630">
        <v>7</v>
      </c>
      <c r="E16" s="631" t="s">
        <v>605</v>
      </c>
      <c r="F16" s="635" t="s">
        <v>943</v>
      </c>
      <c r="G16" s="632"/>
      <c r="H16" s="633"/>
      <c r="I16" s="93"/>
      <c r="J16" s="635" t="s">
        <v>949</v>
      </c>
      <c r="K16" s="635" t="s">
        <v>822</v>
      </c>
      <c r="L16" s="307" t="str">
        <f t="shared" si="4"/>
        <v>Tier 1</v>
      </c>
      <c r="M16" s="635" t="s">
        <v>822</v>
      </c>
      <c r="N16" s="307" t="str">
        <f t="shared" si="5"/>
        <v>Tier 1</v>
      </c>
      <c r="O16" s="667" t="s">
        <v>960</v>
      </c>
      <c r="BM16" s="88"/>
      <c r="BN16" s="87"/>
    </row>
    <row r="17" spans="2:66" ht="24" customHeight="1" x14ac:dyDescent="0.4">
      <c r="B17" s="548"/>
      <c r="C17" s="629">
        <v>11</v>
      </c>
      <c r="D17" s="630">
        <v>7</v>
      </c>
      <c r="E17" s="631" t="s">
        <v>605</v>
      </c>
      <c r="F17" s="635" t="s">
        <v>943</v>
      </c>
      <c r="G17" s="94"/>
      <c r="H17" s="95"/>
      <c r="I17" s="93"/>
      <c r="J17" s="635" t="s">
        <v>949</v>
      </c>
      <c r="K17" s="635" t="s">
        <v>822</v>
      </c>
      <c r="L17" s="307" t="str">
        <f t="shared" si="4"/>
        <v>Tier 1</v>
      </c>
      <c r="M17" s="635" t="s">
        <v>822</v>
      </c>
      <c r="N17" s="307" t="str">
        <f t="shared" si="5"/>
        <v>Tier 1</v>
      </c>
      <c r="O17" s="667" t="s">
        <v>959</v>
      </c>
      <c r="BM17" s="88"/>
      <c r="BN17" s="87"/>
    </row>
    <row r="18" spans="2:66" ht="24" customHeight="1" x14ac:dyDescent="0.4">
      <c r="B18" s="548"/>
      <c r="C18" s="629"/>
      <c r="D18" s="630"/>
      <c r="E18" s="631"/>
      <c r="F18" s="635"/>
      <c r="G18" s="94"/>
      <c r="H18" s="95"/>
      <c r="I18" s="93"/>
      <c r="J18" s="635"/>
      <c r="K18" s="635"/>
      <c r="L18" s="307" t="str">
        <f t="shared" si="4"/>
        <v/>
      </c>
      <c r="M18" s="635"/>
      <c r="N18" s="307" t="str">
        <f t="shared" si="5"/>
        <v/>
      </c>
      <c r="O18" s="96"/>
      <c r="BM18" s="88"/>
      <c r="BN18" s="87"/>
    </row>
    <row r="19" spans="2:66" ht="24" customHeight="1" x14ac:dyDescent="0.4">
      <c r="B19" s="548"/>
      <c r="C19" s="376"/>
      <c r="D19" s="533"/>
      <c r="E19" s="92"/>
      <c r="F19" s="93"/>
      <c r="G19" s="94"/>
      <c r="H19" s="95"/>
      <c r="I19" s="93"/>
      <c r="J19" s="93"/>
      <c r="K19" s="93"/>
      <c r="L19" s="307" t="str">
        <f t="shared" si="4"/>
        <v/>
      </c>
      <c r="M19" s="93"/>
      <c r="N19" s="307" t="str">
        <f t="shared" si="5"/>
        <v/>
      </c>
      <c r="O19" s="96"/>
      <c r="BM19" s="88"/>
      <c r="BN19" s="87"/>
    </row>
    <row r="20" spans="2:66" ht="24" customHeight="1" x14ac:dyDescent="0.4">
      <c r="B20" s="548"/>
      <c r="C20" s="376"/>
      <c r="D20" s="533"/>
      <c r="E20" s="92"/>
      <c r="F20" s="93"/>
      <c r="G20" s="94"/>
      <c r="H20" s="95"/>
      <c r="I20" s="93"/>
      <c r="J20" s="93"/>
      <c r="K20" s="93"/>
      <c r="L20" s="307" t="str">
        <f t="shared" ref="L20:L23" si="6">IFERROR(VLOOKUP(K20,$CF$104:$CG$106,2,FALSE),"")</f>
        <v/>
      </c>
      <c r="M20" s="93"/>
      <c r="N20" s="307" t="str">
        <f t="shared" ref="N20:N23" si="7">IFERROR(VLOOKUP(M20,$CF$104:$CG$106,2,FALSE),"")</f>
        <v/>
      </c>
      <c r="O20" s="96"/>
      <c r="BM20" s="88"/>
      <c r="BN20" s="87"/>
    </row>
    <row r="21" spans="2:66" ht="24" customHeight="1" x14ac:dyDescent="0.4">
      <c r="B21" s="548"/>
      <c r="C21" s="376"/>
      <c r="D21" s="533"/>
      <c r="E21" s="92"/>
      <c r="F21" s="93"/>
      <c r="G21" s="94"/>
      <c r="H21" s="95"/>
      <c r="I21" s="93"/>
      <c r="J21" s="93"/>
      <c r="K21" s="93"/>
      <c r="L21" s="307" t="str">
        <f t="shared" si="6"/>
        <v/>
      </c>
      <c r="M21" s="93"/>
      <c r="N21" s="307" t="str">
        <f t="shared" si="7"/>
        <v/>
      </c>
      <c r="O21" s="96"/>
      <c r="BM21" s="88"/>
      <c r="BN21" s="87"/>
    </row>
    <row r="22" spans="2:66" ht="24" customHeight="1" x14ac:dyDescent="0.4">
      <c r="B22" s="548"/>
      <c r="C22" s="376"/>
      <c r="D22" s="533"/>
      <c r="E22" s="92"/>
      <c r="F22" s="93"/>
      <c r="G22" s="94"/>
      <c r="H22" s="95"/>
      <c r="I22" s="93"/>
      <c r="J22" s="93"/>
      <c r="K22" s="93"/>
      <c r="L22" s="307" t="str">
        <f t="shared" si="6"/>
        <v/>
      </c>
      <c r="M22" s="93"/>
      <c r="N22" s="307" t="str">
        <f t="shared" si="7"/>
        <v/>
      </c>
      <c r="O22" s="96"/>
      <c r="BM22" s="88"/>
      <c r="BN22" s="87"/>
    </row>
    <row r="23" spans="2:66" ht="24" customHeight="1" x14ac:dyDescent="0.4">
      <c r="B23" s="548"/>
      <c r="C23" s="376"/>
      <c r="D23" s="533"/>
      <c r="E23" s="92"/>
      <c r="F23" s="93"/>
      <c r="G23" s="94"/>
      <c r="H23" s="95"/>
      <c r="I23" s="93"/>
      <c r="J23" s="93"/>
      <c r="K23" s="93"/>
      <c r="L23" s="307" t="str">
        <f t="shared" si="6"/>
        <v/>
      </c>
      <c r="M23" s="93"/>
      <c r="N23" s="307" t="str">
        <f t="shared" si="7"/>
        <v/>
      </c>
      <c r="O23" s="96"/>
      <c r="BM23" s="88"/>
      <c r="BN23" s="87"/>
    </row>
    <row r="24" spans="2:66" ht="24" customHeight="1" x14ac:dyDescent="0.4">
      <c r="B24" s="548"/>
      <c r="C24" s="376"/>
      <c r="D24" s="533"/>
      <c r="E24" s="92"/>
      <c r="F24" s="93"/>
      <c r="G24" s="94"/>
      <c r="H24" s="95"/>
      <c r="I24" s="93"/>
      <c r="J24" s="93"/>
      <c r="K24" s="93"/>
      <c r="L24" s="307" t="str">
        <f>IFERROR(VLOOKUP(K24,$CF$104:$CG$106,2,FALSE),"")</f>
        <v/>
      </c>
      <c r="M24" s="93"/>
      <c r="N24" s="307" t="str">
        <f>IFERROR(VLOOKUP(M24,$CF$104:$CG$106,2,FALSE),"")</f>
        <v/>
      </c>
      <c r="O24" s="96"/>
      <c r="BM24" s="88"/>
      <c r="BN24" s="87"/>
    </row>
    <row r="25" spans="2:66" ht="24" customHeight="1" x14ac:dyDescent="0.4">
      <c r="B25" s="548"/>
      <c r="C25" s="376"/>
      <c r="D25" s="533"/>
      <c r="E25" s="92"/>
      <c r="F25" s="93"/>
      <c r="G25" s="94"/>
      <c r="H25" s="95"/>
      <c r="I25" s="93"/>
      <c r="J25" s="93"/>
      <c r="K25" s="93"/>
      <c r="L25" s="307" t="str">
        <f>IFERROR(VLOOKUP(K25,$CF$104:$CG$106,2,FALSE),"")</f>
        <v/>
      </c>
      <c r="M25" s="93"/>
      <c r="N25" s="307" t="str">
        <f>IFERROR(VLOOKUP(M25,$CF$104:$CG$106,2,FALSE),"")</f>
        <v/>
      </c>
      <c r="O25" s="96"/>
      <c r="BM25" s="88"/>
      <c r="BN25" s="87"/>
    </row>
    <row r="26" spans="2:66" ht="24" customHeight="1" x14ac:dyDescent="0.4">
      <c r="B26" s="548"/>
      <c r="C26" s="376"/>
      <c r="D26" s="533"/>
      <c r="E26" s="92"/>
      <c r="F26" s="93"/>
      <c r="G26" s="94"/>
      <c r="H26" s="95"/>
      <c r="I26" s="93"/>
      <c r="J26" s="93"/>
      <c r="K26" s="93"/>
      <c r="L26" s="307" t="str">
        <f>IFERROR(VLOOKUP(K26,$CF$104:$CG$106,2,FALSE),"")</f>
        <v/>
      </c>
      <c r="M26" s="93"/>
      <c r="N26" s="307" t="str">
        <f>IFERROR(VLOOKUP(M26,$CF$104:$CG$106,2,FALSE),"")</f>
        <v/>
      </c>
      <c r="O26" s="96"/>
      <c r="BM26" s="88"/>
      <c r="BN26" s="87"/>
    </row>
    <row r="27" spans="2:66" ht="24" customHeight="1" x14ac:dyDescent="0.4">
      <c r="B27" s="548"/>
      <c r="C27" s="376"/>
      <c r="D27" s="533"/>
      <c r="E27" s="92"/>
      <c r="F27" s="93"/>
      <c r="G27" s="94"/>
      <c r="H27" s="95"/>
      <c r="I27" s="93"/>
      <c r="J27" s="93"/>
      <c r="K27" s="93"/>
      <c r="L27" s="307" t="str">
        <f>IFERROR(VLOOKUP(K27,$CF$104:$CG$106,2,FALSE),"")</f>
        <v/>
      </c>
      <c r="M27" s="93"/>
      <c r="N27" s="307" t="str">
        <f>IFERROR(VLOOKUP(M27,$CF$104:$CG$106,2,FALSE),"")</f>
        <v/>
      </c>
      <c r="O27" s="96"/>
      <c r="BM27" s="88"/>
      <c r="BN27" s="87"/>
    </row>
    <row r="28" spans="2:66" ht="24" customHeight="1" thickBot="1" x14ac:dyDescent="0.45">
      <c r="B28" s="548"/>
      <c r="C28" s="377"/>
      <c r="D28" s="551"/>
      <c r="E28" s="97"/>
      <c r="F28" s="98"/>
      <c r="G28" s="99"/>
      <c r="H28" s="100"/>
      <c r="I28" s="98"/>
      <c r="J28" s="98"/>
      <c r="K28" s="98"/>
      <c r="L28" s="308" t="str">
        <f>IFERROR(VLOOKUP(K28,$CF$104:$CG$106,2,FALSE),"")</f>
        <v/>
      </c>
      <c r="M28" s="98"/>
      <c r="N28" s="308" t="str">
        <f>IFERROR(VLOOKUP(M28,$CF$104:$CG$106,2,FALSE),"")</f>
        <v/>
      </c>
      <c r="O28" s="101"/>
      <c r="BM28" s="88"/>
      <c r="BN28" s="87"/>
    </row>
    <row r="29" spans="2:66" ht="12" customHeight="1" x14ac:dyDescent="0.4">
      <c r="I29" s="102"/>
      <c r="J29" s="102"/>
      <c r="K29" s="102"/>
      <c r="L29" s="102"/>
      <c r="M29" s="102"/>
      <c r="N29" s="37"/>
      <c r="O29" s="37"/>
      <c r="BM29" s="88"/>
      <c r="BN29" s="87"/>
    </row>
    <row r="30" spans="2:66" ht="12" customHeight="1" x14ac:dyDescent="0.4">
      <c r="B30" s="13" t="s">
        <v>657</v>
      </c>
      <c r="C30" s="5" t="s">
        <v>645</v>
      </c>
      <c r="I30" s="102"/>
      <c r="J30" s="102"/>
      <c r="K30" s="102"/>
      <c r="L30" s="102"/>
      <c r="M30" s="102"/>
      <c r="N30" s="37"/>
      <c r="O30" s="37"/>
      <c r="BM30" s="88"/>
      <c r="BN30" s="87"/>
    </row>
    <row r="31" spans="2:66" ht="12" customHeight="1" x14ac:dyDescent="0.4">
      <c r="B31" s="13"/>
      <c r="C31" s="5" t="s">
        <v>826</v>
      </c>
      <c r="I31" s="102"/>
      <c r="J31" s="102"/>
      <c r="K31" s="102"/>
      <c r="L31" s="102"/>
      <c r="M31" s="102"/>
      <c r="N31" s="37"/>
      <c r="O31" s="37"/>
      <c r="BM31" s="88"/>
      <c r="BN31" s="87"/>
    </row>
    <row r="32" spans="2:66" ht="12" customHeight="1" x14ac:dyDescent="0.4">
      <c r="B32" s="13" t="s">
        <v>656</v>
      </c>
      <c r="C32" s="5" t="s">
        <v>827</v>
      </c>
      <c r="I32" s="102"/>
      <c r="J32" s="102"/>
      <c r="K32" s="102"/>
      <c r="L32" s="102"/>
      <c r="M32" s="102"/>
      <c r="N32" s="37"/>
      <c r="O32" s="37"/>
      <c r="BM32" s="88"/>
      <c r="BN32" s="87"/>
    </row>
    <row r="33" spans="2:66" ht="12" customHeight="1" x14ac:dyDescent="0.4">
      <c r="B33" s="13"/>
      <c r="C33" s="5" t="s">
        <v>874</v>
      </c>
      <c r="I33" s="102"/>
      <c r="J33" s="102"/>
      <c r="K33" s="102"/>
      <c r="L33" s="102"/>
      <c r="M33" s="102"/>
      <c r="N33" s="37"/>
      <c r="O33" s="37"/>
      <c r="BM33" s="88"/>
      <c r="BN33" s="87"/>
    </row>
    <row r="34" spans="2:66" ht="12" customHeight="1" x14ac:dyDescent="0.4">
      <c r="B34" s="13" t="s">
        <v>655</v>
      </c>
      <c r="C34" s="5" t="s">
        <v>828</v>
      </c>
      <c r="I34" s="102"/>
      <c r="J34" s="102"/>
      <c r="K34" s="102"/>
      <c r="L34" s="102"/>
      <c r="M34" s="102"/>
      <c r="N34" s="37"/>
      <c r="O34" s="37"/>
      <c r="BM34" s="88"/>
      <c r="BN34" s="87"/>
    </row>
    <row r="35" spans="2:66" ht="12" customHeight="1" x14ac:dyDescent="0.4">
      <c r="B35" s="13"/>
      <c r="C35" s="5" t="s">
        <v>829</v>
      </c>
      <c r="I35" s="102"/>
      <c r="J35" s="102"/>
      <c r="K35" s="102"/>
      <c r="L35" s="102"/>
      <c r="M35" s="102"/>
      <c r="N35" s="37"/>
      <c r="O35" s="37"/>
      <c r="BM35" s="88"/>
      <c r="BN35" s="87"/>
    </row>
    <row r="36" spans="2:66" ht="12" customHeight="1" x14ac:dyDescent="0.4">
      <c r="B36" s="13"/>
      <c r="C36" s="5" t="s">
        <v>830</v>
      </c>
      <c r="I36" s="102"/>
      <c r="J36" s="102"/>
      <c r="K36" s="102"/>
      <c r="L36" s="102"/>
      <c r="M36" s="102"/>
      <c r="N36" s="37"/>
      <c r="O36" s="37"/>
      <c r="BM36" s="88"/>
      <c r="BN36" s="87"/>
    </row>
    <row r="37" spans="2:66" ht="12" customHeight="1" x14ac:dyDescent="0.4">
      <c r="B37" s="13" t="s">
        <v>654</v>
      </c>
      <c r="C37" s="5" t="s">
        <v>831</v>
      </c>
      <c r="I37" s="102"/>
      <c r="J37" s="102"/>
      <c r="K37" s="102"/>
      <c r="L37" s="102"/>
      <c r="M37" s="102"/>
      <c r="N37" s="37"/>
      <c r="O37" s="37"/>
      <c r="BM37" s="88"/>
      <c r="BN37" s="87"/>
    </row>
    <row r="38" spans="2:66" ht="12" customHeight="1" x14ac:dyDescent="0.4">
      <c r="B38" s="13"/>
      <c r="C38" s="5" t="s">
        <v>832</v>
      </c>
      <c r="I38" s="36"/>
      <c r="J38" s="36"/>
      <c r="K38" s="36"/>
      <c r="L38" s="36"/>
      <c r="M38" s="36"/>
      <c r="N38" s="36"/>
      <c r="O38" s="36"/>
      <c r="BM38" s="103"/>
      <c r="BN38" s="87"/>
    </row>
    <row r="39" spans="2:66" ht="12" customHeight="1" x14ac:dyDescent="0.4">
      <c r="B39" s="13" t="s">
        <v>653</v>
      </c>
      <c r="C39" s="5" t="s">
        <v>833</v>
      </c>
      <c r="I39" s="36"/>
      <c r="J39" s="36"/>
      <c r="K39" s="36"/>
      <c r="L39" s="36"/>
      <c r="M39" s="36"/>
      <c r="N39" s="36"/>
      <c r="O39" s="36"/>
      <c r="BM39" s="104"/>
      <c r="BN39" s="87"/>
    </row>
    <row r="40" spans="2:66" ht="12" customHeight="1" x14ac:dyDescent="0.4">
      <c r="B40" s="13"/>
      <c r="C40" s="5" t="s">
        <v>834</v>
      </c>
      <c r="I40" s="36"/>
      <c r="J40" s="36"/>
      <c r="K40" s="36"/>
      <c r="L40" s="36"/>
      <c r="M40" s="36"/>
      <c r="N40" s="36"/>
      <c r="O40" s="36"/>
      <c r="BM40" s="104"/>
      <c r="BN40" s="87"/>
    </row>
    <row r="41" spans="2:66" ht="12" customHeight="1" x14ac:dyDescent="0.4">
      <c r="B41" s="13"/>
      <c r="C41" s="5" t="s">
        <v>835</v>
      </c>
      <c r="I41" s="36"/>
      <c r="J41" s="36"/>
      <c r="K41" s="36"/>
      <c r="L41" s="36"/>
      <c r="M41" s="36"/>
      <c r="N41" s="36"/>
      <c r="O41" s="36"/>
      <c r="BM41" s="104"/>
      <c r="BN41" s="87"/>
    </row>
    <row r="42" spans="2:66" ht="12" customHeight="1" x14ac:dyDescent="0.4">
      <c r="B42" s="13" t="s">
        <v>586</v>
      </c>
      <c r="C42" s="295" t="s">
        <v>768</v>
      </c>
      <c r="I42" s="36"/>
      <c r="J42" s="36"/>
      <c r="K42" s="36"/>
      <c r="L42" s="36"/>
      <c r="M42" s="36"/>
      <c r="N42" s="36"/>
      <c r="O42" s="36"/>
      <c r="BM42" s="104"/>
      <c r="BN42" s="87"/>
    </row>
    <row r="43" spans="2:66" ht="12" customHeight="1" x14ac:dyDescent="0.4">
      <c r="I43" s="36"/>
      <c r="J43" s="36"/>
      <c r="K43" s="36"/>
      <c r="L43" s="36"/>
      <c r="M43" s="36"/>
      <c r="N43" s="36"/>
      <c r="O43" s="36"/>
      <c r="BM43" s="104"/>
      <c r="BN43" s="87"/>
    </row>
    <row r="44" spans="2:66" ht="12" customHeight="1" x14ac:dyDescent="0.4">
      <c r="I44" s="36"/>
      <c r="J44" s="36"/>
      <c r="K44" s="36"/>
      <c r="L44" s="36"/>
      <c r="M44" s="36"/>
      <c r="N44" s="36"/>
      <c r="O44" s="36"/>
      <c r="BM44" s="104"/>
      <c r="BN44" s="87"/>
    </row>
    <row r="45" spans="2:66" ht="12" customHeight="1" x14ac:dyDescent="0.4">
      <c r="I45" s="36"/>
      <c r="J45" s="36"/>
      <c r="K45" s="36"/>
      <c r="L45" s="36"/>
      <c r="M45" s="36"/>
      <c r="N45" s="36"/>
      <c r="O45" s="36"/>
      <c r="BM45" s="104"/>
      <c r="BN45" s="87"/>
    </row>
    <row r="46" spans="2:66" ht="12" customHeight="1" x14ac:dyDescent="0.4">
      <c r="I46" s="36"/>
      <c r="J46" s="36"/>
      <c r="K46" s="36"/>
      <c r="L46" s="36"/>
      <c r="M46" s="36"/>
      <c r="N46" s="36"/>
      <c r="O46" s="36"/>
      <c r="BM46" s="104"/>
      <c r="BN46" s="87"/>
    </row>
    <row r="47" spans="2:66" ht="12" customHeight="1" x14ac:dyDescent="0.4">
      <c r="B47" s="36"/>
      <c r="C47" s="36"/>
      <c r="D47" s="36"/>
      <c r="G47" s="36"/>
      <c r="H47" s="36"/>
      <c r="I47" s="36"/>
      <c r="J47" s="36"/>
      <c r="K47" s="36"/>
      <c r="L47" s="36"/>
      <c r="M47" s="36"/>
      <c r="N47" s="36"/>
      <c r="O47" s="36"/>
      <c r="BM47" s="104"/>
      <c r="BN47" s="87"/>
    </row>
    <row r="48" spans="2:66" ht="12" customHeight="1" x14ac:dyDescent="0.4">
      <c r="B48" s="105"/>
      <c r="C48" s="36"/>
      <c r="D48" s="36"/>
      <c r="E48" s="36"/>
      <c r="F48" s="36"/>
      <c r="G48" s="36"/>
      <c r="H48" s="36"/>
      <c r="I48" s="36"/>
      <c r="J48" s="36"/>
      <c r="K48" s="36"/>
      <c r="L48" s="36"/>
      <c r="M48" s="36"/>
      <c r="N48" s="36"/>
      <c r="O48" s="36"/>
      <c r="BM48" s="104"/>
      <c r="BN48" s="87"/>
    </row>
    <row r="49" spans="2:66" ht="12" customHeight="1" x14ac:dyDescent="0.4">
      <c r="B49" s="105"/>
      <c r="C49" s="36"/>
      <c r="D49" s="36"/>
      <c r="E49" s="36"/>
      <c r="F49" s="36"/>
      <c r="G49" s="36"/>
      <c r="H49" s="36"/>
      <c r="I49" s="36"/>
      <c r="J49" s="36"/>
      <c r="K49" s="36"/>
      <c r="L49" s="36"/>
      <c r="M49" s="36"/>
      <c r="N49" s="36"/>
      <c r="O49" s="36"/>
      <c r="BM49" s="104"/>
      <c r="BN49" s="87"/>
    </row>
    <row r="50" spans="2:66" ht="12" customHeight="1" x14ac:dyDescent="0.4">
      <c r="BM50" s="104"/>
      <c r="BN50" s="87"/>
    </row>
    <row r="51" spans="2:66" ht="12" customHeight="1" x14ac:dyDescent="0.4">
      <c r="BM51" s="104"/>
      <c r="BN51" s="87"/>
    </row>
    <row r="52" spans="2:66" ht="12" customHeight="1" x14ac:dyDescent="0.4">
      <c r="BM52" s="104"/>
      <c r="BN52" s="87"/>
    </row>
    <row r="53" spans="2:66" ht="12" customHeight="1" x14ac:dyDescent="0.4">
      <c r="BM53" s="104"/>
      <c r="BN53" s="87"/>
    </row>
    <row r="54" spans="2:66" ht="12" customHeight="1" x14ac:dyDescent="0.4">
      <c r="BM54" s="104"/>
      <c r="BN54" s="87"/>
    </row>
    <row r="55" spans="2:66" ht="12" customHeight="1" x14ac:dyDescent="0.4">
      <c r="BM55" s="104"/>
      <c r="BN55" s="87"/>
    </row>
    <row r="56" spans="2:66" ht="12" customHeight="1" x14ac:dyDescent="0.4">
      <c r="BM56" s="104"/>
      <c r="BN56" s="87"/>
    </row>
    <row r="57" spans="2:66" ht="12" customHeight="1" x14ac:dyDescent="0.4">
      <c r="BM57" s="104"/>
      <c r="BN57" s="87"/>
    </row>
    <row r="58" spans="2:66" ht="12" customHeight="1" x14ac:dyDescent="0.4">
      <c r="BM58" s="104"/>
      <c r="BN58" s="87"/>
    </row>
    <row r="59" spans="2:66" ht="12" customHeight="1" x14ac:dyDescent="0.4">
      <c r="BM59" s="104"/>
      <c r="BN59" s="87"/>
    </row>
    <row r="60" spans="2:66" ht="12" customHeight="1" x14ac:dyDescent="0.4">
      <c r="BM60" s="104"/>
      <c r="BN60" s="87"/>
    </row>
    <row r="61" spans="2:66" ht="12" customHeight="1" x14ac:dyDescent="0.4">
      <c r="BM61" s="104"/>
      <c r="BN61" s="87"/>
    </row>
    <row r="62" spans="2:66" ht="12" customHeight="1" x14ac:dyDescent="0.4">
      <c r="BM62" s="104"/>
      <c r="BN62" s="87"/>
    </row>
    <row r="63" spans="2:66" ht="12" customHeight="1" x14ac:dyDescent="0.4">
      <c r="BM63" s="104"/>
      <c r="BN63" s="87"/>
    </row>
    <row r="64" spans="2:66" ht="12" customHeight="1" x14ac:dyDescent="0.4">
      <c r="BM64" s="104"/>
      <c r="BN64" s="87"/>
    </row>
    <row r="65" spans="65:66" ht="12" customHeight="1" x14ac:dyDescent="0.4">
      <c r="BM65" s="104"/>
      <c r="BN65" s="87"/>
    </row>
    <row r="66" spans="65:66" ht="12" customHeight="1" x14ac:dyDescent="0.4">
      <c r="BM66" s="104"/>
      <c r="BN66" s="87"/>
    </row>
    <row r="67" spans="65:66" ht="12" customHeight="1" x14ac:dyDescent="0.4">
      <c r="BM67" s="104"/>
      <c r="BN67" s="87"/>
    </row>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x14ac:dyDescent="0.4"/>
    <row r="102" spans="77:85" ht="12" customHeight="1" x14ac:dyDescent="0.4"/>
    <row r="103" spans="77:85" ht="12" customHeight="1" thickBot="1" x14ac:dyDescent="0.45">
      <c r="BY103" s="5" t="s">
        <v>645</v>
      </c>
      <c r="BZ103" s="5" t="s">
        <v>836</v>
      </c>
    </row>
    <row r="104" spans="77:85" ht="12" customHeight="1" x14ac:dyDescent="0.4">
      <c r="BY104" s="32" t="s">
        <v>593</v>
      </c>
      <c r="BZ104" s="32">
        <v>1</v>
      </c>
      <c r="CB104" s="32" t="s">
        <v>650</v>
      </c>
      <c r="CD104" s="32" t="s">
        <v>646</v>
      </c>
      <c r="CF104" s="73" t="s">
        <v>822</v>
      </c>
      <c r="CG104" s="74" t="s">
        <v>646</v>
      </c>
    </row>
    <row r="105" spans="77:85" ht="12" customHeight="1" x14ac:dyDescent="0.4">
      <c r="BY105" s="75" t="s">
        <v>594</v>
      </c>
      <c r="BZ105" s="75">
        <v>0</v>
      </c>
      <c r="CB105" s="75" t="s">
        <v>651</v>
      </c>
      <c r="CD105" s="75" t="s">
        <v>647</v>
      </c>
      <c r="CF105" s="76" t="s">
        <v>823</v>
      </c>
      <c r="CG105" s="77" t="s">
        <v>647</v>
      </c>
    </row>
    <row r="106" spans="77:85" ht="12" customHeight="1" thickBot="1" x14ac:dyDescent="0.45">
      <c r="BY106" s="75" t="s">
        <v>595</v>
      </c>
      <c r="BZ106" s="75">
        <v>0</v>
      </c>
      <c r="CB106" s="75" t="s">
        <v>652</v>
      </c>
      <c r="CD106" s="75" t="s">
        <v>648</v>
      </c>
      <c r="CF106" s="78" t="s">
        <v>824</v>
      </c>
      <c r="CG106" s="79" t="s">
        <v>648</v>
      </c>
    </row>
    <row r="107" spans="77:85" ht="12" customHeight="1" thickBot="1" x14ac:dyDescent="0.45">
      <c r="BY107" s="75" t="s">
        <v>596</v>
      </c>
      <c r="BZ107" s="75">
        <v>0</v>
      </c>
      <c r="CB107" s="33" t="s">
        <v>825</v>
      </c>
      <c r="CD107" s="33" t="s">
        <v>649</v>
      </c>
    </row>
    <row r="108" spans="77:85" ht="12" customHeight="1" x14ac:dyDescent="0.4">
      <c r="BY108" s="75" t="s">
        <v>597</v>
      </c>
      <c r="BZ108" s="75">
        <v>0</v>
      </c>
    </row>
    <row r="109" spans="77:85" ht="12" customHeight="1" thickBot="1" x14ac:dyDescent="0.45">
      <c r="BY109" s="75" t="s">
        <v>598</v>
      </c>
      <c r="BZ109" s="75">
        <v>0</v>
      </c>
    </row>
    <row r="110" spans="77:85" ht="12" customHeight="1" x14ac:dyDescent="0.4">
      <c r="BY110" s="75" t="s">
        <v>599</v>
      </c>
      <c r="BZ110" s="75">
        <v>0</v>
      </c>
      <c r="CB110" s="32" t="s">
        <v>837</v>
      </c>
    </row>
    <row r="111" spans="77:85" ht="12" customHeight="1" x14ac:dyDescent="0.4">
      <c r="BY111" s="75" t="s">
        <v>600</v>
      </c>
      <c r="BZ111" s="75">
        <v>0</v>
      </c>
      <c r="CB111" s="75" t="s">
        <v>838</v>
      </c>
    </row>
    <row r="112" spans="77:85" ht="12" customHeight="1" x14ac:dyDescent="0.4">
      <c r="BY112" s="75" t="s">
        <v>601</v>
      </c>
      <c r="BZ112" s="75">
        <v>0</v>
      </c>
      <c r="CB112" s="75" t="s">
        <v>839</v>
      </c>
    </row>
    <row r="113" spans="77:80" ht="12" customHeight="1" thickBot="1" x14ac:dyDescent="0.45">
      <c r="BY113" s="75" t="s">
        <v>602</v>
      </c>
      <c r="BZ113" s="75">
        <v>0</v>
      </c>
      <c r="CB113" s="33" t="s">
        <v>825</v>
      </c>
    </row>
    <row r="114" spans="77:80" ht="12" customHeight="1" x14ac:dyDescent="0.4">
      <c r="BY114" s="75" t="s">
        <v>603</v>
      </c>
      <c r="BZ114" s="75">
        <v>0</v>
      </c>
    </row>
    <row r="115" spans="77:80" ht="12" customHeight="1" x14ac:dyDescent="0.4">
      <c r="BY115" s="75" t="s">
        <v>604</v>
      </c>
      <c r="BZ115" s="75">
        <v>0</v>
      </c>
    </row>
    <row r="116" spans="77:80" ht="12" customHeight="1" x14ac:dyDescent="0.4">
      <c r="BY116" s="75" t="s">
        <v>605</v>
      </c>
      <c r="BZ116" s="75">
        <v>0</v>
      </c>
    </row>
    <row r="117" spans="77:80" ht="12" customHeight="1" x14ac:dyDescent="0.4">
      <c r="BY117" s="75" t="s">
        <v>606</v>
      </c>
      <c r="BZ117" s="75">
        <v>0</v>
      </c>
    </row>
    <row r="118" spans="77:80" ht="12" customHeight="1" x14ac:dyDescent="0.4">
      <c r="BY118" s="75" t="s">
        <v>607</v>
      </c>
      <c r="BZ118" s="75">
        <v>0</v>
      </c>
    </row>
    <row r="119" spans="77:80" ht="12" customHeight="1" x14ac:dyDescent="0.4">
      <c r="BY119" s="75" t="s">
        <v>608</v>
      </c>
      <c r="BZ119" s="75">
        <v>0</v>
      </c>
    </row>
    <row r="120" spans="77:80" ht="12" customHeight="1" x14ac:dyDescent="0.4">
      <c r="BY120" s="75" t="s">
        <v>609</v>
      </c>
      <c r="BZ120" s="75">
        <v>0</v>
      </c>
    </row>
    <row r="121" spans="77:80" ht="12" customHeight="1" x14ac:dyDescent="0.4">
      <c r="BY121" s="75" t="s">
        <v>610</v>
      </c>
      <c r="BZ121" s="75">
        <v>0</v>
      </c>
    </row>
    <row r="122" spans="77:80" ht="12" customHeight="1" x14ac:dyDescent="0.4">
      <c r="BY122" s="75" t="s">
        <v>611</v>
      </c>
      <c r="BZ122" s="75">
        <v>0</v>
      </c>
    </row>
    <row r="123" spans="77:80" ht="12" customHeight="1" x14ac:dyDescent="0.4">
      <c r="BY123" s="75" t="s">
        <v>612</v>
      </c>
      <c r="BZ123" s="75">
        <v>0</v>
      </c>
    </row>
    <row r="124" spans="77:80" ht="12" customHeight="1" x14ac:dyDescent="0.4">
      <c r="BY124" s="75" t="s">
        <v>613</v>
      </c>
      <c r="BZ124" s="75">
        <v>0</v>
      </c>
    </row>
    <row r="125" spans="77:80" ht="12" customHeight="1" x14ac:dyDescent="0.4">
      <c r="BY125" s="75" t="s">
        <v>614</v>
      </c>
      <c r="BZ125" s="75">
        <v>0</v>
      </c>
    </row>
    <row r="126" spans="77:80" ht="12" customHeight="1" x14ac:dyDescent="0.4">
      <c r="BY126" s="75" t="s">
        <v>615</v>
      </c>
      <c r="BZ126" s="75">
        <v>0</v>
      </c>
    </row>
    <row r="127" spans="77:80" ht="12" customHeight="1" x14ac:dyDescent="0.4">
      <c r="BY127" s="75" t="s">
        <v>616</v>
      </c>
      <c r="BZ127" s="75">
        <v>0</v>
      </c>
    </row>
    <row r="128" spans="77:80" ht="12" customHeight="1" x14ac:dyDescent="0.4">
      <c r="BY128" s="75" t="s">
        <v>617</v>
      </c>
      <c r="BZ128" s="75">
        <v>0</v>
      </c>
    </row>
    <row r="129" spans="77:78" ht="12" customHeight="1" x14ac:dyDescent="0.4">
      <c r="BY129" s="75" t="s">
        <v>618</v>
      </c>
      <c r="BZ129" s="75">
        <v>0</v>
      </c>
    </row>
    <row r="130" spans="77:78" ht="12" customHeight="1" x14ac:dyDescent="0.4">
      <c r="BY130" s="75" t="s">
        <v>619</v>
      </c>
      <c r="BZ130" s="75">
        <v>0</v>
      </c>
    </row>
    <row r="131" spans="77:78" ht="12" customHeight="1" x14ac:dyDescent="0.4">
      <c r="BY131" s="75" t="s">
        <v>620</v>
      </c>
      <c r="BZ131" s="75">
        <v>0</v>
      </c>
    </row>
    <row r="132" spans="77:78" ht="12" customHeight="1" x14ac:dyDescent="0.4">
      <c r="BY132" s="75" t="s">
        <v>621</v>
      </c>
      <c r="BZ132" s="75">
        <v>1</v>
      </c>
    </row>
    <row r="133" spans="77:78" ht="12" customHeight="1" x14ac:dyDescent="0.4">
      <c r="BY133" s="75" t="s">
        <v>622</v>
      </c>
      <c r="BZ133" s="75">
        <v>1</v>
      </c>
    </row>
    <row r="134" spans="77:78" ht="12" customHeight="1" x14ac:dyDescent="0.4">
      <c r="BY134" s="75" t="s">
        <v>623</v>
      </c>
      <c r="BZ134" s="75">
        <v>1</v>
      </c>
    </row>
    <row r="135" spans="77:78" ht="12" customHeight="1" x14ac:dyDescent="0.4">
      <c r="BY135" s="75" t="s">
        <v>624</v>
      </c>
      <c r="BZ135" s="75">
        <v>1</v>
      </c>
    </row>
    <row r="136" spans="77:78" ht="12" customHeight="1" x14ac:dyDescent="0.4">
      <c r="BY136" s="75" t="s">
        <v>625</v>
      </c>
      <c r="BZ136" s="75">
        <v>1</v>
      </c>
    </row>
    <row r="137" spans="77:78" ht="12" customHeight="1" x14ac:dyDescent="0.4">
      <c r="BY137" s="75" t="s">
        <v>626</v>
      </c>
      <c r="BZ137" s="75">
        <v>1</v>
      </c>
    </row>
    <row r="138" spans="77:78" ht="12" customHeight="1" x14ac:dyDescent="0.4">
      <c r="BY138" s="75" t="s">
        <v>627</v>
      </c>
      <c r="BZ138" s="75">
        <v>1</v>
      </c>
    </row>
    <row r="139" spans="77:78" ht="12" customHeight="1" x14ac:dyDescent="0.4">
      <c r="BY139" s="75" t="s">
        <v>628</v>
      </c>
      <c r="BZ139" s="75">
        <v>1</v>
      </c>
    </row>
    <row r="140" spans="77:78" ht="12" customHeight="1" x14ac:dyDescent="0.4">
      <c r="BY140" s="75" t="s">
        <v>629</v>
      </c>
      <c r="BZ140" s="75">
        <v>1</v>
      </c>
    </row>
    <row r="141" spans="77:78" ht="12" customHeight="1" x14ac:dyDescent="0.4">
      <c r="BY141" s="75" t="s">
        <v>630</v>
      </c>
      <c r="BZ141" s="75">
        <v>1</v>
      </c>
    </row>
    <row r="142" spans="77:78" ht="12" customHeight="1" x14ac:dyDescent="0.4">
      <c r="BY142" s="75" t="s">
        <v>631</v>
      </c>
      <c r="BZ142" s="75">
        <v>1</v>
      </c>
    </row>
    <row r="143" spans="77:78" ht="12" customHeight="1" x14ac:dyDescent="0.4">
      <c r="BY143" s="75" t="s">
        <v>632</v>
      </c>
      <c r="BZ143" s="75">
        <v>1</v>
      </c>
    </row>
    <row r="144" spans="77:78" ht="12" customHeight="1" x14ac:dyDescent="0.4">
      <c r="BY144" s="75" t="s">
        <v>633</v>
      </c>
      <c r="BZ144" s="75">
        <v>1</v>
      </c>
    </row>
    <row r="145" spans="77:78" ht="12" customHeight="1" x14ac:dyDescent="0.4">
      <c r="BY145" s="75" t="s">
        <v>634</v>
      </c>
      <c r="BZ145" s="75">
        <v>1</v>
      </c>
    </row>
    <row r="146" spans="77:78" ht="12" customHeight="1" x14ac:dyDescent="0.4">
      <c r="BY146" s="75" t="s">
        <v>635</v>
      </c>
      <c r="BZ146" s="75">
        <v>1</v>
      </c>
    </row>
    <row r="147" spans="77:78" ht="12" customHeight="1" x14ac:dyDescent="0.4">
      <c r="BY147" s="75" t="s">
        <v>636</v>
      </c>
      <c r="BZ147" s="75">
        <v>1</v>
      </c>
    </row>
    <row r="148" spans="77:78" ht="12" customHeight="1" x14ac:dyDescent="0.4">
      <c r="BY148" s="75" t="s">
        <v>637</v>
      </c>
      <c r="BZ148" s="75">
        <v>1</v>
      </c>
    </row>
    <row r="149" spans="77:78" ht="12" customHeight="1" x14ac:dyDescent="0.4">
      <c r="BY149" s="75" t="s">
        <v>638</v>
      </c>
      <c r="BZ149" s="75">
        <v>1</v>
      </c>
    </row>
    <row r="150" spans="77:78" ht="12" customHeight="1" x14ac:dyDescent="0.4">
      <c r="BY150" s="75" t="s">
        <v>840</v>
      </c>
      <c r="BZ150" s="75">
        <v>1</v>
      </c>
    </row>
    <row r="151" spans="77:78" ht="12" customHeight="1" x14ac:dyDescent="0.4">
      <c r="BY151" s="75" t="s">
        <v>841</v>
      </c>
      <c r="BZ151" s="75">
        <v>1</v>
      </c>
    </row>
    <row r="152" spans="77:78" ht="12" customHeight="1" x14ac:dyDescent="0.4">
      <c r="BY152" s="75" t="s">
        <v>639</v>
      </c>
      <c r="BZ152" s="75">
        <v>1</v>
      </c>
    </row>
    <row r="153" spans="77:78" ht="12" customHeight="1" x14ac:dyDescent="0.4">
      <c r="BY153" s="75" t="s">
        <v>640</v>
      </c>
      <c r="BZ153" s="75">
        <v>1</v>
      </c>
    </row>
    <row r="154" spans="77:78" ht="12" customHeight="1" x14ac:dyDescent="0.4">
      <c r="BY154" s="75" t="s">
        <v>693</v>
      </c>
      <c r="BZ154" s="75">
        <v>1</v>
      </c>
    </row>
    <row r="155" spans="77:78" ht="12" customHeight="1" x14ac:dyDescent="0.4">
      <c r="BY155" s="75" t="s">
        <v>694</v>
      </c>
      <c r="BZ155" s="75">
        <v>1</v>
      </c>
    </row>
    <row r="156" spans="77:78" ht="12" customHeight="1" x14ac:dyDescent="0.4">
      <c r="BY156" s="75" t="s">
        <v>695</v>
      </c>
      <c r="BZ156" s="75">
        <v>1</v>
      </c>
    </row>
    <row r="157" spans="77:78" ht="12" customHeight="1" x14ac:dyDescent="0.4">
      <c r="BY157" s="75" t="s">
        <v>696</v>
      </c>
      <c r="BZ157" s="75">
        <v>1</v>
      </c>
    </row>
    <row r="158" spans="77:78" ht="12" customHeight="1" x14ac:dyDescent="0.4">
      <c r="BY158" s="75" t="s">
        <v>697</v>
      </c>
      <c r="BZ158" s="75">
        <v>1</v>
      </c>
    </row>
    <row r="159" spans="77:78" ht="12" customHeight="1" x14ac:dyDescent="0.4">
      <c r="BY159" s="75" t="s">
        <v>698</v>
      </c>
      <c r="BZ159" s="75">
        <v>1</v>
      </c>
    </row>
    <row r="160" spans="77:78" ht="12" customHeight="1" x14ac:dyDescent="0.4">
      <c r="BY160" s="75" t="s">
        <v>699</v>
      </c>
      <c r="BZ160" s="75">
        <v>1</v>
      </c>
    </row>
    <row r="161" spans="77:78" ht="12" customHeight="1" x14ac:dyDescent="0.4">
      <c r="BY161" s="75" t="s">
        <v>700</v>
      </c>
      <c r="BZ161" s="75">
        <v>1</v>
      </c>
    </row>
    <row r="162" spans="77:78" ht="12" customHeight="1" x14ac:dyDescent="0.4">
      <c r="BY162" s="75" t="s">
        <v>842</v>
      </c>
      <c r="BZ162" s="75">
        <v>1</v>
      </c>
    </row>
    <row r="163" spans="77:78" ht="12" customHeight="1" x14ac:dyDescent="0.4">
      <c r="BY163" s="75" t="s">
        <v>843</v>
      </c>
      <c r="BZ163" s="75">
        <v>1</v>
      </c>
    </row>
    <row r="164" spans="77:78" ht="12" customHeight="1" x14ac:dyDescent="0.4">
      <c r="BY164" s="75" t="s">
        <v>641</v>
      </c>
      <c r="BZ164" s="75">
        <v>1</v>
      </c>
    </row>
    <row r="165" spans="77:78" ht="12" customHeight="1" x14ac:dyDescent="0.4">
      <c r="BY165" s="75" t="s">
        <v>642</v>
      </c>
      <c r="BZ165" s="75">
        <v>1</v>
      </c>
    </row>
    <row r="166" spans="77:78" ht="12" customHeight="1" x14ac:dyDescent="0.4">
      <c r="BY166" s="75" t="s">
        <v>643</v>
      </c>
      <c r="BZ166" s="75">
        <v>1</v>
      </c>
    </row>
    <row r="167" spans="77:78" ht="12" customHeight="1" x14ac:dyDescent="0.4">
      <c r="BY167" s="75" t="s">
        <v>844</v>
      </c>
      <c r="BZ167" s="75">
        <v>1</v>
      </c>
    </row>
    <row r="168" spans="77:78" ht="12" customHeight="1" thickBot="1" x14ac:dyDescent="0.45">
      <c r="BY168" s="33" t="s">
        <v>644</v>
      </c>
      <c r="BZ168" s="33">
        <v>0</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sheetData>
  <sheetProtection format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7 G24:H28 G19:H19 G10:H14">
    <cfRule type="expression" dxfId="639" priority="34">
      <formula>COUNTIF($F7,"*A*")</formula>
    </cfRule>
  </conditionalFormatting>
  <conditionalFormatting sqref="I7 I24:I28 I19 I10:I14">
    <cfRule type="expression" dxfId="638" priority="33">
      <formula>OR(COUNTIF($F7,"*A*"),COUNTIF($F7,"*他*"))</formula>
    </cfRule>
  </conditionalFormatting>
  <conditionalFormatting sqref="B7:O7 B24:O28 B19:O19 B12:B14 D12:O14 C8:F8 O11:O13 D11:I13 C18 B10:O10 C12 C14 C16">
    <cfRule type="expression" dxfId="637" priority="32">
      <formula>$BB$3=TRUE</formula>
    </cfRule>
  </conditionalFormatting>
  <conditionalFormatting sqref="G20:H23">
    <cfRule type="expression" dxfId="636" priority="28">
      <formula>COUNTIF($F20,"*A*")</formula>
    </cfRule>
  </conditionalFormatting>
  <conditionalFormatting sqref="I20:I23">
    <cfRule type="expression" dxfId="635" priority="27">
      <formula>OR(COUNTIF($F20,"*A*"),COUNTIF($F20,"*他*"))</formula>
    </cfRule>
  </conditionalFormatting>
  <conditionalFormatting sqref="B20:O23">
    <cfRule type="expression" dxfId="634" priority="26">
      <formula>$BB$3=TRUE</formula>
    </cfRule>
  </conditionalFormatting>
  <conditionalFormatting sqref="G14:H18">
    <cfRule type="expression" dxfId="633" priority="25">
      <formula>COUNTIF($F14,"*A*")</formula>
    </cfRule>
  </conditionalFormatting>
  <conditionalFormatting sqref="I15:I18">
    <cfRule type="expression" dxfId="632" priority="24">
      <formula>OR(COUNTIF($F15,"*A*"),COUNTIF($F15,"*他*"))</formula>
    </cfRule>
  </conditionalFormatting>
  <conditionalFormatting sqref="B15:B18 D14:F17 G14:H15 D15:O18">
    <cfRule type="expression" dxfId="631" priority="23">
      <formula>$BB$3=TRUE</formula>
    </cfRule>
  </conditionalFormatting>
  <conditionalFormatting sqref="G8:H8">
    <cfRule type="expression" dxfId="630" priority="22">
      <formula>COUNTIF($F8,"*A*")</formula>
    </cfRule>
  </conditionalFormatting>
  <conditionalFormatting sqref="I8">
    <cfRule type="expression" dxfId="629" priority="21">
      <formula>OR(COUNTIF($F8,"*A*"),COUNTIF($F8,"*他*"))</formula>
    </cfRule>
  </conditionalFormatting>
  <conditionalFormatting sqref="B8:O8 C10 C12 C14 C16">
    <cfRule type="expression" dxfId="628" priority="20">
      <formula>$BB$3=TRUE</formula>
    </cfRule>
  </conditionalFormatting>
  <conditionalFormatting sqref="G11:H11">
    <cfRule type="expression" dxfId="627" priority="19">
      <formula>COUNTIF($F11,"*A*")</formula>
    </cfRule>
  </conditionalFormatting>
  <conditionalFormatting sqref="I11">
    <cfRule type="expression" dxfId="626" priority="18">
      <formula>OR(COUNTIF($F11,"*A*"),COUNTIF($F11,"*他*"))</formula>
    </cfRule>
  </conditionalFormatting>
  <conditionalFormatting sqref="B11 D11:O11">
    <cfRule type="expression" dxfId="625" priority="17">
      <formula>$BB$3=TRUE</formula>
    </cfRule>
  </conditionalFormatting>
  <conditionalFormatting sqref="D10:F10">
    <cfRule type="expression" dxfId="624" priority="15">
      <formula>$BB$3=TRUE</formula>
    </cfRule>
  </conditionalFormatting>
  <conditionalFormatting sqref="O14">
    <cfRule type="expression" dxfId="623" priority="14">
      <formula>$BB$3=TRUE</formula>
    </cfRule>
  </conditionalFormatting>
  <conditionalFormatting sqref="M10">
    <cfRule type="expression" dxfId="622" priority="8">
      <formula>$BB$3=TRUE</formula>
    </cfRule>
  </conditionalFormatting>
  <conditionalFormatting sqref="I14">
    <cfRule type="expression" dxfId="621" priority="13">
      <formula>OR(COUNTIF($F14,"*A*"),COUNTIF($F14,"*他*"))</formula>
    </cfRule>
  </conditionalFormatting>
  <conditionalFormatting sqref="I14">
    <cfRule type="expression" dxfId="620" priority="12">
      <formula>$BB$3=TRUE</formula>
    </cfRule>
  </conditionalFormatting>
  <conditionalFormatting sqref="K8">
    <cfRule type="expression" dxfId="619" priority="11">
      <formula>$BB$3=TRUE</formula>
    </cfRule>
  </conditionalFormatting>
  <conditionalFormatting sqref="K10">
    <cfRule type="expression" dxfId="618" priority="10">
      <formula>$BB$3=TRUE</formula>
    </cfRule>
  </conditionalFormatting>
  <conditionalFormatting sqref="M8">
    <cfRule type="expression" dxfId="617" priority="9">
      <formula>$BB$3=TRUE</formula>
    </cfRule>
  </conditionalFormatting>
  <conditionalFormatting sqref="G9:H9">
    <cfRule type="expression" dxfId="616" priority="7">
      <formula>COUNTIF($F9,"*A*")</formula>
    </cfRule>
  </conditionalFormatting>
  <conditionalFormatting sqref="I9">
    <cfRule type="expression" dxfId="615" priority="6">
      <formula>OR(COUNTIF($F9,"*A*"),COUNTIF($F9,"*他*"))</formula>
    </cfRule>
  </conditionalFormatting>
  <conditionalFormatting sqref="B9:J9 C11 C13 C15 C17 L9 N9:O9">
    <cfRule type="expression" dxfId="614" priority="5">
      <formula>$BB$3=TRUE</formula>
    </cfRule>
  </conditionalFormatting>
  <conditionalFormatting sqref="K9">
    <cfRule type="expression" dxfId="613" priority="4">
      <formula>$BB$3=TRUE</formula>
    </cfRule>
  </conditionalFormatting>
  <conditionalFormatting sqref="K9">
    <cfRule type="expression" dxfId="612" priority="3">
      <formula>$BB$3=TRUE</formula>
    </cfRule>
  </conditionalFormatting>
  <conditionalFormatting sqref="M9">
    <cfRule type="expression" dxfId="611" priority="2">
      <formula>$BB$3=TRUE</formula>
    </cfRule>
  </conditionalFormatting>
  <conditionalFormatting sqref="M9">
    <cfRule type="expression" dxfId="610" priority="1">
      <formula>$BB$3=TRUE</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$CD$104:$CD$107</formula1>
    </dataValidation>
    <dataValidation type="list" allowBlank="1" showInputMessage="1" showErrorMessage="1" sqref="F7:F28" xr:uid="{00000000-0002-0000-0500-000002000000}">
      <formula1>$CB$104:$CB$107</formula1>
    </dataValidation>
    <dataValidation type="list" allowBlank="1" showInputMessage="1" showErrorMessage="1" sqref="K7:K28 M7:M28" xr:uid="{00000000-0002-0000-0500-000003000000}">
      <formula1>$CF$104:$CF$106</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3" orientation="landscape" r:id="rId1"/>
  <rowBreaks count="1" manualBreakCount="1">
    <brk id="43"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J218"/>
  <sheetViews>
    <sheetView showGridLines="0" view="pageBreakPreview" zoomScale="80" zoomScaleNormal="85" zoomScaleSheetLayoutView="80" workbookViewId="0"/>
  </sheetViews>
  <sheetFormatPr defaultColWidth="8.75" defaultRowHeight="12" x14ac:dyDescent="0.4"/>
  <cols>
    <col min="1" max="1" width="1.75" style="240" customWidth="1"/>
    <col min="2" max="2" width="4.625" style="223" customWidth="1"/>
    <col min="3" max="3" width="9.75" style="5" customWidth="1"/>
    <col min="4" max="4" width="24.375" style="5" customWidth="1"/>
    <col min="5" max="5" width="13.75" style="36" customWidth="1"/>
    <col min="6" max="6" width="5.875" style="36" customWidth="1"/>
    <col min="7" max="7" width="10" style="36" customWidth="1"/>
    <col min="8" max="8" width="6.875" style="36" customWidth="1"/>
    <col min="9" max="9" width="10" style="36" customWidth="1"/>
    <col min="10" max="10" width="9.25" style="36" customWidth="1"/>
    <col min="11" max="11" width="13.75" style="36" customWidth="1"/>
    <col min="12" max="12" width="34.125" style="36" customWidth="1"/>
    <col min="13" max="13" width="9.125" style="36" customWidth="1"/>
    <col min="14" max="18" width="8.75" style="36" customWidth="1"/>
    <col min="19" max="28" width="8.75" style="5" customWidth="1"/>
    <col min="29" max="29" width="22.25" style="5" customWidth="1"/>
    <col min="30" max="30" width="12.625" style="5" customWidth="1"/>
    <col min="31" max="31" width="3.75" style="223" customWidth="1"/>
    <col min="32" max="32" width="2.25" style="223" customWidth="1"/>
    <col min="33" max="33" width="4.125" style="223" customWidth="1"/>
    <col min="34" max="65" width="2.25" style="223" customWidth="1"/>
    <col min="66" max="66" width="9.25" style="223" hidden="1" customWidth="1"/>
    <col min="67" max="80" width="2.25" style="223" customWidth="1"/>
    <col min="81" max="81" width="2.25" style="243" customWidth="1"/>
    <col min="82" max="82" width="2.25" style="244" customWidth="1"/>
    <col min="83" max="91" width="2.25" style="223" customWidth="1"/>
    <col min="92" max="92" width="8.75" style="223"/>
    <col min="93" max="94" width="8.75" style="245"/>
    <col min="95" max="95" width="6.125" style="245" customWidth="1"/>
    <col min="96" max="96" width="8.75" style="245"/>
    <col min="97" max="97" width="8.25" style="245" customWidth="1"/>
    <col min="98" max="98" width="9.875" style="245" customWidth="1"/>
    <col min="99" max="99" width="6.5" style="245" customWidth="1"/>
    <col min="100" max="107" width="8.75" style="245"/>
    <col min="108" max="108" width="26.25" style="245" customWidth="1"/>
    <col min="109" max="114" width="8.75" style="245"/>
    <col min="115" max="16384" width="8.75" style="223"/>
  </cols>
  <sheetData>
    <row r="1" spans="1:82" ht="12" customHeight="1" thickBot="1" x14ac:dyDescent="0.45"/>
    <row r="2" spans="1:82" ht="19.899999999999999" customHeight="1" thickBot="1" x14ac:dyDescent="0.45">
      <c r="B2" s="565" t="str">
        <f ca="1">MID(CELL("filename",C2),FIND("]",CELL("filename",C2))+1,3)&amp;"．"</f>
        <v>6-1．</v>
      </c>
      <c r="C2" s="48" t="s">
        <v>968</v>
      </c>
      <c r="E2" s="154" t="str">
        <f>IF('4. 排出源リスト'!F5&amp;"年度"="","",'4. 排出源リスト'!F5&amp;"年度")</f>
        <v>平成29年度</v>
      </c>
      <c r="BN2" s="223" t="s">
        <v>765</v>
      </c>
    </row>
    <row r="3" spans="1:82" ht="12" customHeight="1" thickBot="1" x14ac:dyDescent="0.45">
      <c r="BN3" s="613" t="b">
        <v>0</v>
      </c>
    </row>
    <row r="4" spans="1:82" ht="16.899999999999999" customHeight="1" x14ac:dyDescent="0.4">
      <c r="B4" s="894"/>
      <c r="C4" s="895" t="s">
        <v>753</v>
      </c>
      <c r="D4" s="919" t="s">
        <v>590</v>
      </c>
      <c r="E4" s="927" t="s">
        <v>591</v>
      </c>
      <c r="F4" s="928"/>
      <c r="G4" s="927" t="s">
        <v>592</v>
      </c>
      <c r="H4" s="931"/>
      <c r="I4" s="928" t="s">
        <v>663</v>
      </c>
      <c r="J4" s="928"/>
      <c r="K4" s="924" t="s">
        <v>845</v>
      </c>
      <c r="L4" s="950" t="s">
        <v>708</v>
      </c>
      <c r="M4" s="933" t="s">
        <v>751</v>
      </c>
      <c r="N4" s="935" t="s">
        <v>754</v>
      </c>
      <c r="O4" s="953" t="s">
        <v>877</v>
      </c>
      <c r="P4" s="953"/>
      <c r="Q4" s="953"/>
      <c r="R4" s="953"/>
      <c r="S4" s="953"/>
      <c r="T4" s="953"/>
      <c r="U4" s="953"/>
      <c r="V4" s="953"/>
      <c r="W4" s="953"/>
      <c r="X4" s="953"/>
      <c r="Y4" s="953"/>
      <c r="Z4" s="953"/>
      <c r="AA4" s="946" t="s">
        <v>755</v>
      </c>
      <c r="AB4" s="947" t="s">
        <v>752</v>
      </c>
      <c r="AC4" s="940" t="s">
        <v>777</v>
      </c>
      <c r="AD4" s="941"/>
    </row>
    <row r="5" spans="1:82" ht="20.45" customHeight="1" x14ac:dyDescent="0.4">
      <c r="B5" s="894"/>
      <c r="C5" s="896"/>
      <c r="D5" s="920"/>
      <c r="E5" s="929"/>
      <c r="F5" s="930"/>
      <c r="G5" s="929"/>
      <c r="H5" s="932"/>
      <c r="I5" s="930"/>
      <c r="J5" s="930"/>
      <c r="K5" s="925"/>
      <c r="L5" s="951"/>
      <c r="M5" s="934"/>
      <c r="N5" s="936"/>
      <c r="O5" s="954"/>
      <c r="P5" s="954"/>
      <c r="Q5" s="954"/>
      <c r="R5" s="954"/>
      <c r="S5" s="954"/>
      <c r="T5" s="954"/>
      <c r="U5" s="954"/>
      <c r="V5" s="954"/>
      <c r="W5" s="954"/>
      <c r="X5" s="954"/>
      <c r="Y5" s="954"/>
      <c r="Z5" s="954"/>
      <c r="AA5" s="914"/>
      <c r="AB5" s="948"/>
      <c r="AC5" s="942" t="s">
        <v>778</v>
      </c>
      <c r="AD5" s="944" t="s">
        <v>759</v>
      </c>
      <c r="CC5" s="246"/>
      <c r="CD5" s="247"/>
    </row>
    <row r="6" spans="1:82" ht="21.6" customHeight="1" thickBot="1" x14ac:dyDescent="0.45">
      <c r="A6" s="552"/>
      <c r="B6" s="894"/>
      <c r="C6" s="897"/>
      <c r="D6" s="921"/>
      <c r="E6" s="270" t="s">
        <v>661</v>
      </c>
      <c r="F6" s="271" t="s">
        <v>662</v>
      </c>
      <c r="G6" s="272" t="s">
        <v>707</v>
      </c>
      <c r="H6" s="273" t="s">
        <v>680</v>
      </c>
      <c r="I6" s="274" t="s">
        <v>707</v>
      </c>
      <c r="J6" s="275" t="s">
        <v>680</v>
      </c>
      <c r="K6" s="926"/>
      <c r="L6" s="952"/>
      <c r="M6" s="276" t="s">
        <v>750</v>
      </c>
      <c r="N6" s="937"/>
      <c r="O6" s="121" t="s">
        <v>664</v>
      </c>
      <c r="P6" s="121" t="s">
        <v>665</v>
      </c>
      <c r="Q6" s="121" t="s">
        <v>666</v>
      </c>
      <c r="R6" s="121" t="s">
        <v>667</v>
      </c>
      <c r="S6" s="121" t="s">
        <v>668</v>
      </c>
      <c r="T6" s="121" t="s">
        <v>669</v>
      </c>
      <c r="U6" s="121" t="s">
        <v>670</v>
      </c>
      <c r="V6" s="121" t="s">
        <v>671</v>
      </c>
      <c r="W6" s="121" t="s">
        <v>672</v>
      </c>
      <c r="X6" s="121" t="s">
        <v>673</v>
      </c>
      <c r="Y6" s="121" t="s">
        <v>674</v>
      </c>
      <c r="Z6" s="121" t="s">
        <v>675</v>
      </c>
      <c r="AA6" s="915"/>
      <c r="AB6" s="949"/>
      <c r="AC6" s="943"/>
      <c r="AD6" s="945"/>
      <c r="CC6" s="248"/>
      <c r="CD6" s="247"/>
    </row>
    <row r="7" spans="1:82" ht="25.15" customHeight="1" x14ac:dyDescent="0.4">
      <c r="A7" s="552">
        <f>VLOOKUP(D7,非表示_活動量と単位!$D$8:$E$75,2,FALSE)</f>
        <v>1</v>
      </c>
      <c r="B7" s="566"/>
      <c r="C7" s="637">
        <v>1</v>
      </c>
      <c r="D7" s="638" t="s">
        <v>937</v>
      </c>
      <c r="E7" s="342">
        <f>(SUM(O7:Z7)+(N7-AA7)-AB7)</f>
        <v>480000</v>
      </c>
      <c r="F7" s="327" t="str">
        <f t="shared" ref="F7:F21" si="0">IF($D7="","",VLOOKUP($D7,活動の種別と単位,4,FALSE))</f>
        <v>kWh</v>
      </c>
      <c r="G7" s="380"/>
      <c r="H7" s="327" t="str">
        <f t="shared" ref="H7:H21" si="1">IF($D7="","",VLOOKUP($D7,活動の種別と単位,5,FALSE))</f>
        <v>---</v>
      </c>
      <c r="I7" s="643">
        <v>4.44E-4</v>
      </c>
      <c r="J7" s="327" t="str">
        <f t="shared" ref="J7:J21" si="2">IF($D7="","",VLOOKUP($D7,活動の種別と単位,6,FALSE))</f>
        <v>t-CO2/kWh</v>
      </c>
      <c r="K7" s="345">
        <f t="shared" ref="K7:K21" si="3">IF($D7="","",IF($A7=0,E7*G7*I7,E7*I7))</f>
        <v>213.12</v>
      </c>
      <c r="L7" s="312"/>
      <c r="M7" s="328" t="str">
        <f t="shared" ref="M7:M21" si="4">IF($D7="","",VLOOKUP($D7,活動の種別と単位,3,FALSE))</f>
        <v>使用量</v>
      </c>
      <c r="N7" s="645"/>
      <c r="O7" s="646">
        <v>40000</v>
      </c>
      <c r="P7" s="646">
        <v>40000</v>
      </c>
      <c r="Q7" s="646">
        <v>40000</v>
      </c>
      <c r="R7" s="646">
        <v>40000</v>
      </c>
      <c r="S7" s="646">
        <v>40000</v>
      </c>
      <c r="T7" s="646">
        <v>40000</v>
      </c>
      <c r="U7" s="646">
        <v>40000</v>
      </c>
      <c r="V7" s="646">
        <v>40000</v>
      </c>
      <c r="W7" s="646">
        <v>40000</v>
      </c>
      <c r="X7" s="646">
        <v>40000</v>
      </c>
      <c r="Y7" s="646">
        <v>40000</v>
      </c>
      <c r="Z7" s="646">
        <v>40000</v>
      </c>
      <c r="AA7" s="647"/>
      <c r="AB7" s="393"/>
      <c r="AC7" s="329" t="str">
        <f>IF($D7="","",VLOOKUP($D7,活動の種別と単位,7,FALSE))</f>
        <v>対象</v>
      </c>
      <c r="AD7" s="330">
        <f t="shared" ref="AD7:AD31" si="5">IF($D7="","",IF(AC7="---","---",IF(OR($D7="系統電力",$D7="産業用蒸気",$D7="温水",$D7="冷水",$D7="蒸気（産業用以外）"),E7*VLOOKUP($D7,GJ換算係数,2,FALSE),E7*G7)))</f>
        <v>4684.8</v>
      </c>
      <c r="CC7" s="248"/>
      <c r="CD7" s="247"/>
    </row>
    <row r="8" spans="1:82" ht="25.15" customHeight="1" x14ac:dyDescent="0.4">
      <c r="A8" s="552">
        <f>VLOOKUP(D8,非表示_活動量と単位!$D$8:$E$75,2,FALSE)</f>
        <v>0</v>
      </c>
      <c r="B8" s="566"/>
      <c r="C8" s="639">
        <v>2</v>
      </c>
      <c r="D8" s="640" t="s">
        <v>613</v>
      </c>
      <c r="E8" s="343">
        <f t="shared" ref="E8:E21" si="6">(SUM(O8:Z8)+(N8-AA8)-AB8)</f>
        <v>120</v>
      </c>
      <c r="F8" s="332" t="str">
        <f t="shared" si="0"/>
        <v>千Nm3</v>
      </c>
      <c r="G8" s="642">
        <v>45</v>
      </c>
      <c r="H8" s="332" t="str">
        <f t="shared" si="1"/>
        <v>GJ/千Nm3</v>
      </c>
      <c r="I8" s="695">
        <v>5.1299999999999998E-2</v>
      </c>
      <c r="J8" s="332" t="str">
        <f t="shared" si="2"/>
        <v>t-CO2/GJ</v>
      </c>
      <c r="K8" s="346">
        <f t="shared" si="3"/>
        <v>277.02</v>
      </c>
      <c r="L8" s="313"/>
      <c r="M8" s="333" t="str">
        <f t="shared" si="4"/>
        <v>使用量</v>
      </c>
      <c r="N8" s="648"/>
      <c r="O8" s="649">
        <v>10</v>
      </c>
      <c r="P8" s="649">
        <v>10</v>
      </c>
      <c r="Q8" s="649">
        <v>10</v>
      </c>
      <c r="R8" s="649">
        <v>10</v>
      </c>
      <c r="S8" s="649">
        <v>10</v>
      </c>
      <c r="T8" s="649">
        <v>10</v>
      </c>
      <c r="U8" s="649">
        <v>10</v>
      </c>
      <c r="V8" s="649">
        <v>10</v>
      </c>
      <c r="W8" s="649">
        <v>10</v>
      </c>
      <c r="X8" s="649">
        <v>10</v>
      </c>
      <c r="Y8" s="649">
        <v>10</v>
      </c>
      <c r="Z8" s="649">
        <v>10</v>
      </c>
      <c r="AA8" s="650"/>
      <c r="AB8" s="398"/>
      <c r="AC8" s="375" t="str">
        <f t="shared" ref="AC8:AC31" si="7">IF($D8="","",VLOOKUP($D8,活動の種別と単位,7,FALSE))</f>
        <v>対象</v>
      </c>
      <c r="AD8" s="334">
        <f t="shared" si="5"/>
        <v>5400</v>
      </c>
      <c r="CC8" s="248"/>
      <c r="CD8" s="247"/>
    </row>
    <row r="9" spans="1:82" ht="31.15" customHeight="1" x14ac:dyDescent="0.4">
      <c r="A9" s="552">
        <f>VLOOKUP(D9,非表示_活動量と単位!$D$8:$E$75,2,FALSE)</f>
        <v>0</v>
      </c>
      <c r="B9" s="566"/>
      <c r="C9" s="639">
        <v>3</v>
      </c>
      <c r="D9" s="640" t="s">
        <v>605</v>
      </c>
      <c r="E9" s="343">
        <f t="shared" si="6"/>
        <v>900</v>
      </c>
      <c r="F9" s="332" t="str">
        <f t="shared" si="0"/>
        <v>kl</v>
      </c>
      <c r="G9" s="642">
        <v>38.9</v>
      </c>
      <c r="H9" s="332" t="str">
        <f t="shared" si="1"/>
        <v>GJ/kl</v>
      </c>
      <c r="I9" s="641">
        <v>7.0800000000000002E-2</v>
      </c>
      <c r="J9" s="332" t="str">
        <f t="shared" si="2"/>
        <v>t-CO2/GJ</v>
      </c>
      <c r="K9" s="346">
        <f t="shared" si="3"/>
        <v>2478.7080000000001</v>
      </c>
      <c r="L9" s="644"/>
      <c r="M9" s="333" t="str">
        <f t="shared" si="4"/>
        <v>使用量</v>
      </c>
      <c r="N9" s="648"/>
      <c r="O9" s="649">
        <v>300</v>
      </c>
      <c r="P9" s="649"/>
      <c r="Q9" s="649"/>
      <c r="R9" s="649">
        <v>300</v>
      </c>
      <c r="S9" s="649"/>
      <c r="T9" s="649"/>
      <c r="U9" s="649"/>
      <c r="V9" s="649">
        <v>300</v>
      </c>
      <c r="W9" s="649"/>
      <c r="X9" s="649"/>
      <c r="Y9" s="649"/>
      <c r="Z9" s="649"/>
      <c r="AA9" s="650"/>
      <c r="AB9" s="398"/>
      <c r="AC9" s="375" t="str">
        <f t="shared" si="7"/>
        <v>対象</v>
      </c>
      <c r="AD9" s="334">
        <f t="shared" si="5"/>
        <v>35010</v>
      </c>
      <c r="CC9" s="248"/>
      <c r="CD9" s="247"/>
    </row>
    <row r="10" spans="1:82" ht="25.15" customHeight="1" x14ac:dyDescent="0.4">
      <c r="A10" s="552">
        <f>VLOOKUP(D10,非表示_活動量と単位!$D$8:$E$75,2,FALSE)</f>
        <v>0</v>
      </c>
      <c r="B10" s="566"/>
      <c r="C10" s="639" t="s">
        <v>978</v>
      </c>
      <c r="D10" s="640" t="s">
        <v>605</v>
      </c>
      <c r="E10" s="343">
        <f t="shared" si="6"/>
        <v>120</v>
      </c>
      <c r="F10" s="332" t="str">
        <f t="shared" si="0"/>
        <v>kl</v>
      </c>
      <c r="G10" s="642">
        <v>38.9</v>
      </c>
      <c r="H10" s="332" t="str">
        <f t="shared" si="1"/>
        <v>GJ/kl</v>
      </c>
      <c r="I10" s="641">
        <v>7.0800000000000002E-2</v>
      </c>
      <c r="J10" s="332" t="str">
        <f t="shared" si="2"/>
        <v>t-CO2/GJ</v>
      </c>
      <c r="K10" s="346">
        <f t="shared" si="3"/>
        <v>330.49439999999998</v>
      </c>
      <c r="L10" s="644" t="s">
        <v>952</v>
      </c>
      <c r="M10" s="333" t="str">
        <f t="shared" si="4"/>
        <v>使用量</v>
      </c>
      <c r="N10" s="648"/>
      <c r="O10" s="649"/>
      <c r="P10" s="651"/>
      <c r="Q10" s="652"/>
      <c r="R10" s="652"/>
      <c r="S10" s="652"/>
      <c r="T10" s="652"/>
      <c r="U10" s="652"/>
      <c r="V10" s="652"/>
      <c r="W10" s="652"/>
      <c r="X10" s="652"/>
      <c r="Y10" s="652"/>
      <c r="Z10" s="649">
        <v>120</v>
      </c>
      <c r="AA10" s="650"/>
      <c r="AB10" s="398"/>
      <c r="AC10" s="375" t="str">
        <f t="shared" si="7"/>
        <v>対象</v>
      </c>
      <c r="AD10" s="334">
        <f t="shared" si="5"/>
        <v>4668</v>
      </c>
      <c r="CC10" s="248"/>
      <c r="CD10" s="247"/>
    </row>
    <row r="11" spans="1:82" ht="25.15" customHeight="1" x14ac:dyDescent="0.4">
      <c r="A11" s="552">
        <f>VLOOKUP(D11,非表示_活動量と単位!$D$8:$E$75,2,FALSE)</f>
        <v>1</v>
      </c>
      <c r="B11" s="566"/>
      <c r="C11" s="639">
        <v>9</v>
      </c>
      <c r="D11" s="640" t="s">
        <v>722</v>
      </c>
      <c r="E11" s="343">
        <f t="shared" si="6"/>
        <v>2100</v>
      </c>
      <c r="F11" s="332" t="str">
        <f t="shared" si="0"/>
        <v>t</v>
      </c>
      <c r="G11" s="642"/>
      <c r="H11" s="332" t="str">
        <f t="shared" si="1"/>
        <v>---</v>
      </c>
      <c r="I11" s="641">
        <v>0.44</v>
      </c>
      <c r="J11" s="332" t="str">
        <f t="shared" si="2"/>
        <v>t-CO2/t</v>
      </c>
      <c r="K11" s="346">
        <f t="shared" si="3"/>
        <v>924</v>
      </c>
      <c r="L11" s="313"/>
      <c r="M11" s="333" t="str">
        <f t="shared" si="4"/>
        <v>原料使用量</v>
      </c>
      <c r="N11" s="648"/>
      <c r="O11" s="649">
        <v>500</v>
      </c>
      <c r="P11" s="651"/>
      <c r="Q11" s="652"/>
      <c r="R11" s="652">
        <v>600</v>
      </c>
      <c r="S11" s="652"/>
      <c r="T11" s="652"/>
      <c r="U11" s="652"/>
      <c r="V11" s="652">
        <v>500</v>
      </c>
      <c r="W11" s="652"/>
      <c r="X11" s="652"/>
      <c r="Y11" s="652"/>
      <c r="Z11" s="652">
        <v>500</v>
      </c>
      <c r="AA11" s="650"/>
      <c r="AB11" s="398"/>
      <c r="AC11" s="375" t="str">
        <f t="shared" si="7"/>
        <v>---</v>
      </c>
      <c r="AD11" s="334" t="str">
        <f t="shared" ref="AD11:AD12" si="8">IF($D11="","",IF(AC11="---","---",IF(OR($D11="系統電力",$D11="産業用蒸気",$D11="温水",$D11="冷水",$D11="蒸気（産業用以外）"),E11*VLOOKUP($D11,GJ換算係数,2,FALSE),E11*G11)))</f>
        <v>---</v>
      </c>
      <c r="CC11" s="248"/>
      <c r="CD11" s="247"/>
    </row>
    <row r="12" spans="1:82" ht="25.15" customHeight="1" x14ac:dyDescent="0.4">
      <c r="A12" s="552">
        <f>VLOOKUP(D12,非表示_活動量と単位!$D$8:$E$75,2,FALSE)</f>
        <v>0</v>
      </c>
      <c r="B12" s="566"/>
      <c r="C12" s="639">
        <v>10</v>
      </c>
      <c r="D12" s="640" t="s">
        <v>953</v>
      </c>
      <c r="E12" s="343">
        <f t="shared" si="6"/>
        <v>220</v>
      </c>
      <c r="F12" s="332" t="str">
        <f t="shared" si="0"/>
        <v>kl</v>
      </c>
      <c r="G12" s="642">
        <v>38.9</v>
      </c>
      <c r="H12" s="332" t="str">
        <f t="shared" si="1"/>
        <v>GJ/kl</v>
      </c>
      <c r="I12" s="641">
        <v>7.0800000000000002E-2</v>
      </c>
      <c r="J12" s="332" t="str">
        <f t="shared" si="2"/>
        <v>t-CO2/GJ</v>
      </c>
      <c r="K12" s="346">
        <f t="shared" si="3"/>
        <v>605.90639999999996</v>
      </c>
      <c r="L12" s="313"/>
      <c r="M12" s="333" t="str">
        <f t="shared" si="4"/>
        <v>使用量</v>
      </c>
      <c r="N12" s="648"/>
      <c r="O12" s="649">
        <v>30</v>
      </c>
      <c r="P12" s="649">
        <v>15</v>
      </c>
      <c r="Q12" s="649">
        <v>15</v>
      </c>
      <c r="R12" s="649">
        <v>15</v>
      </c>
      <c r="S12" s="649">
        <v>30</v>
      </c>
      <c r="T12" s="649">
        <v>15</v>
      </c>
      <c r="U12" s="649">
        <v>15</v>
      </c>
      <c r="V12" s="649">
        <v>15</v>
      </c>
      <c r="W12" s="649">
        <v>30</v>
      </c>
      <c r="X12" s="649">
        <v>15</v>
      </c>
      <c r="Y12" s="649">
        <v>15</v>
      </c>
      <c r="Z12" s="649">
        <v>20</v>
      </c>
      <c r="AA12" s="650">
        <v>10</v>
      </c>
      <c r="AB12" s="398"/>
      <c r="AC12" s="375" t="str">
        <f t="shared" si="7"/>
        <v>対象</v>
      </c>
      <c r="AD12" s="334">
        <f t="shared" si="8"/>
        <v>8558</v>
      </c>
      <c r="CC12" s="248"/>
      <c r="CD12" s="247"/>
    </row>
    <row r="13" spans="1:82" ht="25.15" customHeight="1" x14ac:dyDescent="0.4">
      <c r="A13" s="552">
        <f>VLOOKUP(D13,非表示_活動量と単位!$D$8:$E$75,2,FALSE)</f>
        <v>0</v>
      </c>
      <c r="B13" s="566"/>
      <c r="C13" s="639">
        <v>11</v>
      </c>
      <c r="D13" s="640" t="s">
        <v>953</v>
      </c>
      <c r="E13" s="343">
        <f t="shared" si="6"/>
        <v>30</v>
      </c>
      <c r="F13" s="332" t="str">
        <f t="shared" si="0"/>
        <v>kl</v>
      </c>
      <c r="G13" s="642">
        <v>38.9</v>
      </c>
      <c r="H13" s="332" t="str">
        <f t="shared" si="1"/>
        <v>GJ/kl</v>
      </c>
      <c r="I13" s="641">
        <v>7.0800000000000002E-2</v>
      </c>
      <c r="J13" s="332" t="str">
        <f t="shared" si="2"/>
        <v>t-CO2/GJ</v>
      </c>
      <c r="K13" s="346">
        <f t="shared" si="3"/>
        <v>82.623599999999996</v>
      </c>
      <c r="L13" s="313"/>
      <c r="M13" s="333" t="str">
        <f t="shared" si="4"/>
        <v>使用量</v>
      </c>
      <c r="N13" s="648">
        <v>30</v>
      </c>
      <c r="O13" s="395"/>
      <c r="P13" s="396"/>
      <c r="Q13" s="397"/>
      <c r="R13" s="397"/>
      <c r="S13" s="397"/>
      <c r="T13" s="397"/>
      <c r="U13" s="397"/>
      <c r="V13" s="397"/>
      <c r="W13" s="397"/>
      <c r="X13" s="397"/>
      <c r="Y13" s="397"/>
      <c r="Z13" s="397"/>
      <c r="AA13" s="650"/>
      <c r="AB13" s="398"/>
      <c r="AC13" s="375" t="str">
        <f t="shared" si="7"/>
        <v>対象</v>
      </c>
      <c r="AD13" s="334">
        <f t="shared" si="5"/>
        <v>1167</v>
      </c>
      <c r="CC13" s="248"/>
      <c r="CD13" s="247"/>
    </row>
    <row r="14" spans="1:82" ht="25.15" customHeight="1" x14ac:dyDescent="0.4">
      <c r="A14" s="552" t="e">
        <f>VLOOKUP(D14,非表示_活動量と単位!$D$8:$E$75,2,FALSE)</f>
        <v>#N/A</v>
      </c>
      <c r="B14" s="566"/>
      <c r="C14" s="554"/>
      <c r="D14" s="379"/>
      <c r="E14" s="343">
        <f t="shared" si="6"/>
        <v>0</v>
      </c>
      <c r="F14" s="332" t="str">
        <f t="shared" si="0"/>
        <v/>
      </c>
      <c r="G14" s="381"/>
      <c r="H14" s="332" t="str">
        <f t="shared" si="1"/>
        <v/>
      </c>
      <c r="I14" s="601"/>
      <c r="J14" s="332" t="str">
        <f t="shared" si="2"/>
        <v/>
      </c>
      <c r="K14" s="346" t="str">
        <f t="shared" si="3"/>
        <v/>
      </c>
      <c r="L14" s="313"/>
      <c r="M14" s="333" t="str">
        <f t="shared" si="4"/>
        <v/>
      </c>
      <c r="N14" s="394"/>
      <c r="O14" s="395"/>
      <c r="P14" s="396"/>
      <c r="Q14" s="397"/>
      <c r="R14" s="397"/>
      <c r="S14" s="397"/>
      <c r="T14" s="397"/>
      <c r="U14" s="397"/>
      <c r="V14" s="397"/>
      <c r="W14" s="397"/>
      <c r="X14" s="397"/>
      <c r="Y14" s="397"/>
      <c r="Z14" s="397"/>
      <c r="AA14" s="398"/>
      <c r="AB14" s="398"/>
      <c r="AC14" s="375" t="str">
        <f t="shared" si="7"/>
        <v/>
      </c>
      <c r="AD14" s="334" t="str">
        <f t="shared" si="5"/>
        <v/>
      </c>
      <c r="CC14" s="248"/>
      <c r="CD14" s="247"/>
    </row>
    <row r="15" spans="1:82" ht="25.15" customHeight="1" x14ac:dyDescent="0.4">
      <c r="A15" s="552" t="e">
        <f>VLOOKUP(D15,非表示_活動量と単位!$D$8:$E$75,2,FALSE)</f>
        <v>#N/A</v>
      </c>
      <c r="B15" s="566"/>
      <c r="C15" s="554"/>
      <c r="D15" s="379"/>
      <c r="E15" s="343">
        <f t="shared" si="6"/>
        <v>0</v>
      </c>
      <c r="F15" s="332" t="str">
        <f t="shared" si="0"/>
        <v/>
      </c>
      <c r="G15" s="381"/>
      <c r="H15" s="332" t="str">
        <f t="shared" si="1"/>
        <v/>
      </c>
      <c r="I15" s="601"/>
      <c r="J15" s="332" t="str">
        <f t="shared" si="2"/>
        <v/>
      </c>
      <c r="K15" s="346" t="str">
        <f t="shared" si="3"/>
        <v/>
      </c>
      <c r="L15" s="313"/>
      <c r="M15" s="333" t="str">
        <f t="shared" si="4"/>
        <v/>
      </c>
      <c r="N15" s="394"/>
      <c r="O15" s="395"/>
      <c r="P15" s="396"/>
      <c r="Q15" s="397"/>
      <c r="R15" s="397"/>
      <c r="S15" s="397"/>
      <c r="T15" s="397"/>
      <c r="U15" s="397"/>
      <c r="V15" s="397"/>
      <c r="W15" s="397"/>
      <c r="X15" s="397"/>
      <c r="Y15" s="397"/>
      <c r="Z15" s="397"/>
      <c r="AA15" s="398"/>
      <c r="AB15" s="398"/>
      <c r="AC15" s="375" t="str">
        <f t="shared" si="7"/>
        <v/>
      </c>
      <c r="AD15" s="334" t="str">
        <f t="shared" si="5"/>
        <v/>
      </c>
      <c r="CC15" s="248"/>
      <c r="CD15" s="247"/>
    </row>
    <row r="16" spans="1:82" ht="25.15" customHeight="1" x14ac:dyDescent="0.4">
      <c r="A16" s="552" t="e">
        <f>VLOOKUP(D16,非表示_活動量と単位!$D$8:$E$75,2,FALSE)</f>
        <v>#N/A</v>
      </c>
      <c r="B16" s="566"/>
      <c r="C16" s="554"/>
      <c r="D16" s="379"/>
      <c r="E16" s="343">
        <f t="shared" si="6"/>
        <v>0</v>
      </c>
      <c r="F16" s="332" t="str">
        <f t="shared" si="0"/>
        <v/>
      </c>
      <c r="G16" s="381"/>
      <c r="H16" s="332" t="str">
        <f t="shared" si="1"/>
        <v/>
      </c>
      <c r="I16" s="601"/>
      <c r="J16" s="332" t="str">
        <f t="shared" si="2"/>
        <v/>
      </c>
      <c r="K16" s="346" t="str">
        <f t="shared" si="3"/>
        <v/>
      </c>
      <c r="L16" s="313"/>
      <c r="M16" s="333" t="str">
        <f t="shared" si="4"/>
        <v/>
      </c>
      <c r="N16" s="394"/>
      <c r="O16" s="395"/>
      <c r="P16" s="396"/>
      <c r="Q16" s="397"/>
      <c r="R16" s="397"/>
      <c r="S16" s="397"/>
      <c r="T16" s="397"/>
      <c r="U16" s="397"/>
      <c r="V16" s="397"/>
      <c r="W16" s="397"/>
      <c r="X16" s="397"/>
      <c r="Y16" s="397"/>
      <c r="Z16" s="397"/>
      <c r="AA16" s="398"/>
      <c r="AB16" s="398"/>
      <c r="AC16" s="375" t="str">
        <f t="shared" si="7"/>
        <v/>
      </c>
      <c r="AD16" s="334" t="str">
        <f t="shared" si="5"/>
        <v/>
      </c>
      <c r="CC16" s="248"/>
      <c r="CD16" s="247"/>
    </row>
    <row r="17" spans="1:82" ht="25.15" customHeight="1" x14ac:dyDescent="0.4">
      <c r="A17" s="552" t="e">
        <f>VLOOKUP(D17,非表示_活動量と単位!$D$8:$E$75,2,FALSE)</f>
        <v>#N/A</v>
      </c>
      <c r="B17" s="566"/>
      <c r="C17" s="554"/>
      <c r="D17" s="379"/>
      <c r="E17" s="343">
        <f t="shared" si="6"/>
        <v>0</v>
      </c>
      <c r="F17" s="332" t="str">
        <f t="shared" si="0"/>
        <v/>
      </c>
      <c r="G17" s="381"/>
      <c r="H17" s="332" t="str">
        <f t="shared" si="1"/>
        <v/>
      </c>
      <c r="I17" s="601"/>
      <c r="J17" s="332" t="str">
        <f t="shared" si="2"/>
        <v/>
      </c>
      <c r="K17" s="346" t="str">
        <f t="shared" si="3"/>
        <v/>
      </c>
      <c r="L17" s="313"/>
      <c r="M17" s="333" t="str">
        <f t="shared" si="4"/>
        <v/>
      </c>
      <c r="N17" s="394"/>
      <c r="O17" s="395"/>
      <c r="P17" s="396"/>
      <c r="Q17" s="397"/>
      <c r="R17" s="397"/>
      <c r="S17" s="397"/>
      <c r="T17" s="397"/>
      <c r="U17" s="397"/>
      <c r="V17" s="397"/>
      <c r="W17" s="397"/>
      <c r="X17" s="397"/>
      <c r="Y17" s="397"/>
      <c r="Z17" s="397"/>
      <c r="AA17" s="398"/>
      <c r="AB17" s="398"/>
      <c r="AC17" s="375" t="str">
        <f t="shared" si="7"/>
        <v/>
      </c>
      <c r="AD17" s="334" t="str">
        <f t="shared" si="5"/>
        <v/>
      </c>
      <c r="CC17" s="248"/>
      <c r="CD17" s="247"/>
    </row>
    <row r="18" spans="1:82" ht="25.15" customHeight="1" x14ac:dyDescent="0.4">
      <c r="A18" s="552" t="e">
        <f>VLOOKUP(D18,非表示_活動量と単位!$D$8:$E$75,2,FALSE)</f>
        <v>#N/A</v>
      </c>
      <c r="B18" s="566"/>
      <c r="C18" s="554"/>
      <c r="D18" s="379"/>
      <c r="E18" s="343">
        <f t="shared" si="6"/>
        <v>0</v>
      </c>
      <c r="F18" s="332" t="str">
        <f t="shared" si="0"/>
        <v/>
      </c>
      <c r="G18" s="381"/>
      <c r="H18" s="332" t="str">
        <f t="shared" si="1"/>
        <v/>
      </c>
      <c r="I18" s="601"/>
      <c r="J18" s="332" t="str">
        <f t="shared" si="2"/>
        <v/>
      </c>
      <c r="K18" s="346" t="str">
        <f t="shared" si="3"/>
        <v/>
      </c>
      <c r="L18" s="313"/>
      <c r="M18" s="333" t="str">
        <f t="shared" si="4"/>
        <v/>
      </c>
      <c r="N18" s="394"/>
      <c r="O18" s="395"/>
      <c r="P18" s="396"/>
      <c r="Q18" s="397"/>
      <c r="R18" s="397"/>
      <c r="S18" s="397"/>
      <c r="T18" s="397"/>
      <c r="U18" s="397"/>
      <c r="V18" s="397"/>
      <c r="W18" s="397"/>
      <c r="X18" s="397"/>
      <c r="Y18" s="397"/>
      <c r="Z18" s="397"/>
      <c r="AA18" s="398"/>
      <c r="AB18" s="398"/>
      <c r="AC18" s="375" t="str">
        <f t="shared" si="7"/>
        <v/>
      </c>
      <c r="AD18" s="334" t="str">
        <f t="shared" si="5"/>
        <v/>
      </c>
      <c r="CC18" s="248"/>
      <c r="CD18" s="247"/>
    </row>
    <row r="19" spans="1:82" ht="25.15" customHeight="1" x14ac:dyDescent="0.4">
      <c r="A19" s="552" t="e">
        <f>VLOOKUP(D19,非表示_活動量と単位!$D$8:$E$75,2,FALSE)</f>
        <v>#N/A</v>
      </c>
      <c r="B19" s="566"/>
      <c r="C19" s="554"/>
      <c r="D19" s="379"/>
      <c r="E19" s="343">
        <f t="shared" si="6"/>
        <v>0</v>
      </c>
      <c r="F19" s="332" t="str">
        <f t="shared" si="0"/>
        <v/>
      </c>
      <c r="G19" s="381"/>
      <c r="H19" s="332" t="str">
        <f t="shared" si="1"/>
        <v/>
      </c>
      <c r="I19" s="601"/>
      <c r="J19" s="332" t="str">
        <f t="shared" si="2"/>
        <v/>
      </c>
      <c r="K19" s="346" t="str">
        <f t="shared" si="3"/>
        <v/>
      </c>
      <c r="L19" s="313"/>
      <c r="M19" s="333" t="str">
        <f t="shared" si="4"/>
        <v/>
      </c>
      <c r="N19" s="394"/>
      <c r="O19" s="395"/>
      <c r="P19" s="396"/>
      <c r="Q19" s="397"/>
      <c r="R19" s="397"/>
      <c r="S19" s="397"/>
      <c r="T19" s="397"/>
      <c r="U19" s="397"/>
      <c r="V19" s="397"/>
      <c r="W19" s="397"/>
      <c r="X19" s="397"/>
      <c r="Y19" s="397"/>
      <c r="Z19" s="397"/>
      <c r="AA19" s="398"/>
      <c r="AB19" s="398"/>
      <c r="AC19" s="375" t="str">
        <f t="shared" si="7"/>
        <v/>
      </c>
      <c r="AD19" s="334" t="str">
        <f t="shared" si="5"/>
        <v/>
      </c>
      <c r="CC19" s="248"/>
      <c r="CD19" s="247"/>
    </row>
    <row r="20" spans="1:82" ht="25.15" customHeight="1" x14ac:dyDescent="0.4">
      <c r="A20" s="552" t="e">
        <f>VLOOKUP(D20,非表示_活動量と単位!$D$8:$E$75,2,FALSE)</f>
        <v>#N/A</v>
      </c>
      <c r="B20" s="566"/>
      <c r="C20" s="554"/>
      <c r="D20" s="379"/>
      <c r="E20" s="343">
        <f t="shared" si="6"/>
        <v>0</v>
      </c>
      <c r="F20" s="332" t="str">
        <f t="shared" si="0"/>
        <v/>
      </c>
      <c r="G20" s="381"/>
      <c r="H20" s="332" t="str">
        <f t="shared" si="1"/>
        <v/>
      </c>
      <c r="I20" s="601"/>
      <c r="J20" s="332" t="str">
        <f t="shared" si="2"/>
        <v/>
      </c>
      <c r="K20" s="346" t="str">
        <f>IF($D20="","",IF($A20=0,E20*G20*I20,E20*I20))</f>
        <v/>
      </c>
      <c r="L20" s="313"/>
      <c r="M20" s="333" t="str">
        <f t="shared" si="4"/>
        <v/>
      </c>
      <c r="N20" s="394"/>
      <c r="O20" s="395"/>
      <c r="P20" s="396"/>
      <c r="Q20" s="397"/>
      <c r="R20" s="397"/>
      <c r="S20" s="397"/>
      <c r="T20" s="397"/>
      <c r="U20" s="397"/>
      <c r="V20" s="397"/>
      <c r="W20" s="397"/>
      <c r="X20" s="397"/>
      <c r="Y20" s="397"/>
      <c r="Z20" s="397"/>
      <c r="AA20" s="398"/>
      <c r="AB20" s="398"/>
      <c r="AC20" s="375" t="str">
        <f t="shared" si="7"/>
        <v/>
      </c>
      <c r="AD20" s="334" t="str">
        <f t="shared" si="5"/>
        <v/>
      </c>
      <c r="CC20" s="248"/>
      <c r="CD20" s="247"/>
    </row>
    <row r="21" spans="1:82" ht="25.15" customHeight="1" thickBot="1" x14ac:dyDescent="0.45">
      <c r="A21" s="552" t="e">
        <f>VLOOKUP(D21,非表示_活動量と単位!$D$8:$E$75,2,FALSE)</f>
        <v>#N/A</v>
      </c>
      <c r="B21" s="566"/>
      <c r="C21" s="554"/>
      <c r="D21" s="379"/>
      <c r="E21" s="343">
        <f t="shared" si="6"/>
        <v>0</v>
      </c>
      <c r="F21" s="332" t="str">
        <f t="shared" si="0"/>
        <v/>
      </c>
      <c r="G21" s="381"/>
      <c r="H21" s="332" t="str">
        <f t="shared" si="1"/>
        <v/>
      </c>
      <c r="I21" s="601"/>
      <c r="J21" s="332" t="str">
        <f t="shared" si="2"/>
        <v/>
      </c>
      <c r="K21" s="346" t="str">
        <f t="shared" si="3"/>
        <v/>
      </c>
      <c r="L21" s="313"/>
      <c r="M21" s="333" t="str">
        <f t="shared" si="4"/>
        <v/>
      </c>
      <c r="N21" s="394"/>
      <c r="O21" s="395"/>
      <c r="P21" s="396"/>
      <c r="Q21" s="397"/>
      <c r="R21" s="397"/>
      <c r="S21" s="397"/>
      <c r="T21" s="397"/>
      <c r="U21" s="397"/>
      <c r="V21" s="397"/>
      <c r="W21" s="397"/>
      <c r="X21" s="397"/>
      <c r="Y21" s="397"/>
      <c r="Z21" s="397"/>
      <c r="AA21" s="398"/>
      <c r="AB21" s="398"/>
      <c r="AC21" s="375" t="str">
        <f t="shared" si="7"/>
        <v/>
      </c>
      <c r="AD21" s="334" t="str">
        <f t="shared" si="5"/>
        <v/>
      </c>
      <c r="CC21" s="248"/>
      <c r="CD21" s="247"/>
    </row>
    <row r="22" spans="1:82" ht="25.9" customHeight="1" x14ac:dyDescent="0.4">
      <c r="A22" s="552">
        <f t="shared" ref="A22:A30" si="9">IF($G22="",1,0)</f>
        <v>1</v>
      </c>
      <c r="B22" s="566"/>
      <c r="C22" s="553"/>
      <c r="D22" s="326" t="s">
        <v>644</v>
      </c>
      <c r="E22" s="342">
        <f>(SUM(O22:Z22)+(N22-AA22)-AB22)</f>
        <v>0</v>
      </c>
      <c r="F22" s="383"/>
      <c r="G22" s="380"/>
      <c r="H22" s="383"/>
      <c r="I22" s="600"/>
      <c r="J22" s="383"/>
      <c r="K22" s="345" t="str">
        <f>IF($C22="","",IF($A22=0,E22*G22*I22,E22*I22))</f>
        <v/>
      </c>
      <c r="L22" s="312"/>
      <c r="M22" s="386"/>
      <c r="N22" s="389"/>
      <c r="O22" s="390"/>
      <c r="P22" s="391"/>
      <c r="Q22" s="392"/>
      <c r="R22" s="392"/>
      <c r="S22" s="392"/>
      <c r="T22" s="392"/>
      <c r="U22" s="392"/>
      <c r="V22" s="392"/>
      <c r="W22" s="392"/>
      <c r="X22" s="392"/>
      <c r="Y22" s="392"/>
      <c r="Z22" s="392"/>
      <c r="AA22" s="393"/>
      <c r="AB22" s="393"/>
      <c r="AC22" s="329" t="str">
        <f t="shared" si="7"/>
        <v>---</v>
      </c>
      <c r="AD22" s="335" t="str">
        <f t="shared" si="5"/>
        <v>---</v>
      </c>
      <c r="CC22" s="248"/>
      <c r="CD22" s="247"/>
    </row>
    <row r="23" spans="1:82" ht="25.9" customHeight="1" x14ac:dyDescent="0.4">
      <c r="A23" s="552">
        <f t="shared" si="9"/>
        <v>1</v>
      </c>
      <c r="B23" s="566"/>
      <c r="C23" s="554"/>
      <c r="D23" s="331" t="s">
        <v>644</v>
      </c>
      <c r="E23" s="343">
        <f t="shared" ref="E23:E31" si="10">(SUM(O23:Z23)+(N23-AA23)-AB23)</f>
        <v>0</v>
      </c>
      <c r="F23" s="384"/>
      <c r="G23" s="381"/>
      <c r="H23" s="384"/>
      <c r="I23" s="601"/>
      <c r="J23" s="384"/>
      <c r="K23" s="346" t="str">
        <f t="shared" ref="K23:K31" si="11">IF($C23="","",IF($A23=0,E23*G23*I23,E23*I23))</f>
        <v/>
      </c>
      <c r="L23" s="313"/>
      <c r="M23" s="387"/>
      <c r="N23" s="394"/>
      <c r="O23" s="395"/>
      <c r="P23" s="396"/>
      <c r="Q23" s="397"/>
      <c r="R23" s="397"/>
      <c r="S23" s="397"/>
      <c r="T23" s="397"/>
      <c r="U23" s="397"/>
      <c r="V23" s="397"/>
      <c r="W23" s="397"/>
      <c r="X23" s="397"/>
      <c r="Y23" s="397"/>
      <c r="Z23" s="397"/>
      <c r="AA23" s="398"/>
      <c r="AB23" s="398"/>
      <c r="AC23" s="375" t="str">
        <f t="shared" si="7"/>
        <v>---</v>
      </c>
      <c r="AD23" s="336" t="str">
        <f t="shared" ref="AD23:AD25" si="12">IF($D23="","",IF(AC23="---","---",IF(OR($D23="系統電力",$D23="産業用蒸気",$D23="温水",$D23="冷水",$D23="蒸気（産業用以外）"),E23*VLOOKUP($D23,GJ換算係数,2,FALSE),E23*G23)))</f>
        <v>---</v>
      </c>
      <c r="CC23" s="248"/>
      <c r="CD23" s="247"/>
    </row>
    <row r="24" spans="1:82" ht="25.9" customHeight="1" x14ac:dyDescent="0.4">
      <c r="A24" s="552">
        <f t="shared" si="9"/>
        <v>1</v>
      </c>
      <c r="B24" s="566"/>
      <c r="C24" s="554"/>
      <c r="D24" s="331" t="s">
        <v>644</v>
      </c>
      <c r="E24" s="343">
        <f t="shared" si="10"/>
        <v>0</v>
      </c>
      <c r="F24" s="384"/>
      <c r="G24" s="381"/>
      <c r="H24" s="384"/>
      <c r="I24" s="601"/>
      <c r="J24" s="384"/>
      <c r="K24" s="346" t="str">
        <f t="shared" si="11"/>
        <v/>
      </c>
      <c r="L24" s="313"/>
      <c r="M24" s="387"/>
      <c r="N24" s="394"/>
      <c r="O24" s="395"/>
      <c r="P24" s="396"/>
      <c r="Q24" s="397"/>
      <c r="R24" s="397"/>
      <c r="S24" s="397"/>
      <c r="T24" s="397"/>
      <c r="U24" s="397"/>
      <c r="V24" s="397"/>
      <c r="W24" s="397"/>
      <c r="X24" s="397"/>
      <c r="Y24" s="397"/>
      <c r="Z24" s="397"/>
      <c r="AA24" s="398"/>
      <c r="AB24" s="398"/>
      <c r="AC24" s="375" t="str">
        <f t="shared" si="7"/>
        <v>---</v>
      </c>
      <c r="AD24" s="336" t="str">
        <f t="shared" si="12"/>
        <v>---</v>
      </c>
      <c r="CC24" s="248"/>
      <c r="CD24" s="247"/>
    </row>
    <row r="25" spans="1:82" ht="25.9" customHeight="1" x14ac:dyDescent="0.4">
      <c r="A25" s="552">
        <f t="shared" si="9"/>
        <v>1</v>
      </c>
      <c r="B25" s="566"/>
      <c r="C25" s="554"/>
      <c r="D25" s="331" t="s">
        <v>644</v>
      </c>
      <c r="E25" s="343">
        <f t="shared" si="10"/>
        <v>0</v>
      </c>
      <c r="F25" s="384"/>
      <c r="G25" s="381"/>
      <c r="H25" s="384"/>
      <c r="I25" s="601"/>
      <c r="J25" s="384"/>
      <c r="K25" s="346" t="str">
        <f t="shared" si="11"/>
        <v/>
      </c>
      <c r="L25" s="313"/>
      <c r="M25" s="387"/>
      <c r="N25" s="394"/>
      <c r="O25" s="395"/>
      <c r="P25" s="396"/>
      <c r="Q25" s="397"/>
      <c r="R25" s="397"/>
      <c r="S25" s="397"/>
      <c r="T25" s="397"/>
      <c r="U25" s="397"/>
      <c r="V25" s="397"/>
      <c r="W25" s="397"/>
      <c r="X25" s="397"/>
      <c r="Y25" s="397"/>
      <c r="Z25" s="397"/>
      <c r="AA25" s="398"/>
      <c r="AB25" s="398"/>
      <c r="AC25" s="375" t="str">
        <f t="shared" si="7"/>
        <v>---</v>
      </c>
      <c r="AD25" s="336" t="str">
        <f t="shared" si="12"/>
        <v>---</v>
      </c>
      <c r="CC25" s="248"/>
      <c r="CD25" s="247"/>
    </row>
    <row r="26" spans="1:82" ht="25.9" customHeight="1" x14ac:dyDescent="0.4">
      <c r="A26" s="552">
        <f t="shared" si="9"/>
        <v>1</v>
      </c>
      <c r="B26" s="566"/>
      <c r="C26" s="554"/>
      <c r="D26" s="331" t="s">
        <v>644</v>
      </c>
      <c r="E26" s="343">
        <f t="shared" si="10"/>
        <v>0</v>
      </c>
      <c r="F26" s="384"/>
      <c r="G26" s="381"/>
      <c r="H26" s="384"/>
      <c r="I26" s="601"/>
      <c r="J26" s="384"/>
      <c r="K26" s="346" t="str">
        <f t="shared" si="11"/>
        <v/>
      </c>
      <c r="L26" s="313"/>
      <c r="M26" s="387"/>
      <c r="N26" s="394"/>
      <c r="O26" s="395"/>
      <c r="P26" s="396"/>
      <c r="Q26" s="397"/>
      <c r="R26" s="397"/>
      <c r="S26" s="397"/>
      <c r="T26" s="397"/>
      <c r="U26" s="397"/>
      <c r="V26" s="397"/>
      <c r="W26" s="397"/>
      <c r="X26" s="397"/>
      <c r="Y26" s="397"/>
      <c r="Z26" s="397"/>
      <c r="AA26" s="398"/>
      <c r="AB26" s="398"/>
      <c r="AC26" s="375" t="str">
        <f t="shared" si="7"/>
        <v>---</v>
      </c>
      <c r="AD26" s="336" t="str">
        <f t="shared" si="5"/>
        <v>---</v>
      </c>
      <c r="AH26" s="245"/>
      <c r="CC26" s="248"/>
      <c r="CD26" s="247"/>
    </row>
    <row r="27" spans="1:82" ht="25.9" customHeight="1" x14ac:dyDescent="0.4">
      <c r="A27" s="552">
        <f t="shared" si="9"/>
        <v>1</v>
      </c>
      <c r="B27" s="566"/>
      <c r="C27" s="554"/>
      <c r="D27" s="331" t="s">
        <v>644</v>
      </c>
      <c r="E27" s="343">
        <f t="shared" si="10"/>
        <v>0</v>
      </c>
      <c r="F27" s="384"/>
      <c r="G27" s="381"/>
      <c r="H27" s="384"/>
      <c r="I27" s="601"/>
      <c r="J27" s="384"/>
      <c r="K27" s="346" t="str">
        <f t="shared" si="11"/>
        <v/>
      </c>
      <c r="L27" s="313"/>
      <c r="M27" s="387"/>
      <c r="N27" s="394"/>
      <c r="O27" s="395"/>
      <c r="P27" s="396"/>
      <c r="Q27" s="397"/>
      <c r="R27" s="397"/>
      <c r="S27" s="397"/>
      <c r="T27" s="397"/>
      <c r="U27" s="397"/>
      <c r="V27" s="397"/>
      <c r="W27" s="397"/>
      <c r="X27" s="397"/>
      <c r="Y27" s="397"/>
      <c r="Z27" s="397"/>
      <c r="AA27" s="398"/>
      <c r="AB27" s="398"/>
      <c r="AC27" s="375" t="str">
        <f t="shared" si="7"/>
        <v>---</v>
      </c>
      <c r="AD27" s="336" t="str">
        <f t="shared" ref="AD27" si="13">IF($D27="","",IF(AC27="---","---",IF(OR($D27="系統電力",$D27="産業用蒸気",$D27="温水",$D27="冷水",$D27="蒸気（産業用以外）"),E27*VLOOKUP($D27,GJ換算係数,2,FALSE),E27*G27)))</f>
        <v>---</v>
      </c>
      <c r="AH27" s="245"/>
      <c r="CC27" s="248"/>
      <c r="CD27" s="247"/>
    </row>
    <row r="28" spans="1:82" ht="25.9" customHeight="1" x14ac:dyDescent="0.4">
      <c r="A28" s="552">
        <f t="shared" si="9"/>
        <v>1</v>
      </c>
      <c r="B28" s="566"/>
      <c r="C28" s="554"/>
      <c r="D28" s="331" t="s">
        <v>644</v>
      </c>
      <c r="E28" s="343">
        <f t="shared" si="10"/>
        <v>0</v>
      </c>
      <c r="F28" s="384"/>
      <c r="G28" s="381"/>
      <c r="H28" s="384"/>
      <c r="I28" s="601"/>
      <c r="J28" s="384"/>
      <c r="K28" s="346" t="str">
        <f t="shared" si="11"/>
        <v/>
      </c>
      <c r="L28" s="313"/>
      <c r="M28" s="387"/>
      <c r="N28" s="394"/>
      <c r="O28" s="395"/>
      <c r="P28" s="396"/>
      <c r="Q28" s="397"/>
      <c r="R28" s="397"/>
      <c r="S28" s="397"/>
      <c r="T28" s="397"/>
      <c r="U28" s="397"/>
      <c r="V28" s="397"/>
      <c r="W28" s="397"/>
      <c r="X28" s="397"/>
      <c r="Y28" s="397"/>
      <c r="Z28" s="397"/>
      <c r="AA28" s="398"/>
      <c r="AB28" s="398"/>
      <c r="AC28" s="375" t="str">
        <f t="shared" si="7"/>
        <v>---</v>
      </c>
      <c r="AD28" s="336" t="str">
        <f t="shared" si="5"/>
        <v>---</v>
      </c>
      <c r="AH28" s="245"/>
      <c r="CC28" s="248"/>
      <c r="CD28" s="247"/>
    </row>
    <row r="29" spans="1:82" ht="25.9" customHeight="1" x14ac:dyDescent="0.4">
      <c r="A29" s="552">
        <f t="shared" si="9"/>
        <v>1</v>
      </c>
      <c r="B29" s="566"/>
      <c r="C29" s="554"/>
      <c r="D29" s="331" t="s">
        <v>644</v>
      </c>
      <c r="E29" s="343">
        <f t="shared" si="10"/>
        <v>0</v>
      </c>
      <c r="F29" s="384"/>
      <c r="G29" s="381"/>
      <c r="H29" s="384"/>
      <c r="I29" s="601"/>
      <c r="J29" s="384"/>
      <c r="K29" s="346" t="str">
        <f t="shared" si="11"/>
        <v/>
      </c>
      <c r="L29" s="313"/>
      <c r="M29" s="387"/>
      <c r="N29" s="394"/>
      <c r="O29" s="395"/>
      <c r="P29" s="396"/>
      <c r="Q29" s="397"/>
      <c r="R29" s="397"/>
      <c r="S29" s="397"/>
      <c r="T29" s="397"/>
      <c r="U29" s="397"/>
      <c r="V29" s="397"/>
      <c r="W29" s="397"/>
      <c r="X29" s="397"/>
      <c r="Y29" s="397"/>
      <c r="Z29" s="397"/>
      <c r="AA29" s="398"/>
      <c r="AB29" s="398"/>
      <c r="AC29" s="375" t="str">
        <f t="shared" si="7"/>
        <v>---</v>
      </c>
      <c r="AD29" s="336" t="str">
        <f t="shared" ref="AD29" si="14">IF($D29="","",IF(AC29="---","---",IF(OR($D29="系統電力",$D29="産業用蒸気",$D29="温水",$D29="冷水",$D29="蒸気（産業用以外）"),E29*VLOOKUP($D29,GJ換算係数,2,FALSE),E29*G29)))</f>
        <v>---</v>
      </c>
      <c r="CC29" s="248"/>
      <c r="CD29" s="247"/>
    </row>
    <row r="30" spans="1:82" ht="25.9" customHeight="1" x14ac:dyDescent="0.4">
      <c r="A30" s="552">
        <f t="shared" si="9"/>
        <v>1</v>
      </c>
      <c r="B30" s="566"/>
      <c r="C30" s="554"/>
      <c r="D30" s="331" t="s">
        <v>644</v>
      </c>
      <c r="E30" s="343">
        <f>(SUM(O30:Z30)+(N30-AA30)-AB30)</f>
        <v>0</v>
      </c>
      <c r="F30" s="384"/>
      <c r="G30" s="381"/>
      <c r="H30" s="384"/>
      <c r="I30" s="601"/>
      <c r="J30" s="384"/>
      <c r="K30" s="346" t="str">
        <f t="shared" si="11"/>
        <v/>
      </c>
      <c r="L30" s="313"/>
      <c r="M30" s="387"/>
      <c r="N30" s="394"/>
      <c r="O30" s="395"/>
      <c r="P30" s="396"/>
      <c r="Q30" s="397"/>
      <c r="R30" s="397"/>
      <c r="S30" s="397"/>
      <c r="T30" s="397"/>
      <c r="U30" s="397"/>
      <c r="V30" s="397"/>
      <c r="W30" s="397"/>
      <c r="X30" s="397"/>
      <c r="Y30" s="397"/>
      <c r="Z30" s="397"/>
      <c r="AA30" s="398"/>
      <c r="AB30" s="398"/>
      <c r="AC30" s="375" t="str">
        <f t="shared" si="7"/>
        <v>---</v>
      </c>
      <c r="AD30" s="336" t="str">
        <f t="shared" si="5"/>
        <v>---</v>
      </c>
      <c r="CC30" s="248"/>
      <c r="CD30" s="247"/>
    </row>
    <row r="31" spans="1:82" ht="25.9" customHeight="1" thickBot="1" x14ac:dyDescent="0.45">
      <c r="A31" s="552">
        <f t="shared" ref="A31" si="15">IF($G31="",1,0)</f>
        <v>1</v>
      </c>
      <c r="B31" s="566"/>
      <c r="C31" s="555"/>
      <c r="D31" s="337" t="s">
        <v>644</v>
      </c>
      <c r="E31" s="344">
        <f t="shared" si="10"/>
        <v>0</v>
      </c>
      <c r="F31" s="385"/>
      <c r="G31" s="382"/>
      <c r="H31" s="385"/>
      <c r="I31" s="602"/>
      <c r="J31" s="385"/>
      <c r="K31" s="347" t="str">
        <f t="shared" si="11"/>
        <v/>
      </c>
      <c r="L31" s="314"/>
      <c r="M31" s="388"/>
      <c r="N31" s="399"/>
      <c r="O31" s="400"/>
      <c r="P31" s="401"/>
      <c r="Q31" s="402"/>
      <c r="R31" s="402"/>
      <c r="S31" s="402"/>
      <c r="T31" s="402"/>
      <c r="U31" s="402"/>
      <c r="V31" s="402"/>
      <c r="W31" s="402"/>
      <c r="X31" s="402"/>
      <c r="Y31" s="402"/>
      <c r="Z31" s="402"/>
      <c r="AA31" s="403"/>
      <c r="AB31" s="403"/>
      <c r="AC31" s="374" t="str">
        <f t="shared" si="7"/>
        <v>---</v>
      </c>
      <c r="AD31" s="338" t="str">
        <f t="shared" si="5"/>
        <v>---</v>
      </c>
      <c r="CC31" s="248"/>
      <c r="CD31" s="247"/>
    </row>
    <row r="32" spans="1:82" ht="27.6" customHeight="1" thickBot="1" x14ac:dyDescent="0.45">
      <c r="A32" s="364"/>
      <c r="B32" s="298"/>
      <c r="C32" s="7"/>
      <c r="D32" s="7"/>
      <c r="I32" s="922" t="s">
        <v>756</v>
      </c>
      <c r="J32" s="923"/>
      <c r="K32" s="696">
        <f>SUM($K$7:$K$31)+SUM($K$48:$K$102)</f>
        <v>4911.8723999999993</v>
      </c>
      <c r="L32" s="510"/>
      <c r="M32" s="37"/>
      <c r="N32" s="37"/>
      <c r="O32" s="37"/>
      <c r="P32" s="37"/>
      <c r="Q32" s="37"/>
      <c r="R32" s="37"/>
      <c r="AC32" s="238" t="s">
        <v>782</v>
      </c>
      <c r="AD32" s="697">
        <f>SUM($AD$7:$AD$31)+SUM($AD$48:$AD$102)</f>
        <v>59487.8</v>
      </c>
      <c r="CC32" s="248"/>
      <c r="CD32" s="247"/>
    </row>
    <row r="33" spans="1:82" ht="27.6" customHeight="1" thickBot="1" x14ac:dyDescent="0.45">
      <c r="A33" s="364"/>
      <c r="B33" s="298"/>
      <c r="C33" s="7"/>
      <c r="D33" s="7"/>
      <c r="I33" s="938" t="s">
        <v>781</v>
      </c>
      <c r="J33" s="939"/>
      <c r="K33" s="696">
        <f>SUMIFS(K7:K31,AC7:AC31,"対象")+SUMIFS(K48:K102,AC48:AC102,"対象")</f>
        <v>3987.8723999999997</v>
      </c>
      <c r="L33" s="510"/>
      <c r="M33" s="37"/>
      <c r="N33" s="37"/>
      <c r="O33" s="37"/>
      <c r="P33" s="37"/>
      <c r="Q33" s="37"/>
      <c r="R33" s="37"/>
      <c r="AC33" s="239" t="s">
        <v>975</v>
      </c>
      <c r="AD33" s="698">
        <f>IFERROR(K33/AD32,"---")</f>
        <v>6.7036810909127581E-2</v>
      </c>
      <c r="CC33" s="248"/>
      <c r="CD33" s="247"/>
    </row>
    <row r="34" spans="1:82" ht="16.149999999999999" customHeight="1" x14ac:dyDescent="0.4">
      <c r="A34" s="364"/>
      <c r="B34" s="301"/>
      <c r="C34" s="116"/>
      <c r="D34" s="6"/>
      <c r="J34" s="102"/>
      <c r="K34" s="102"/>
      <c r="L34" s="102"/>
      <c r="M34" s="37"/>
      <c r="N34" s="37"/>
      <c r="O34" s="37"/>
      <c r="P34" s="37"/>
      <c r="Q34" s="37"/>
      <c r="R34" s="37"/>
      <c r="CC34" s="248"/>
      <c r="CD34" s="247"/>
    </row>
    <row r="35" spans="1:82" ht="16.149999999999999" customHeight="1" x14ac:dyDescent="0.4">
      <c r="A35" s="364"/>
      <c r="B35" s="567" t="s">
        <v>870</v>
      </c>
      <c r="C35" s="279" t="s">
        <v>876</v>
      </c>
      <c r="D35" s="110"/>
      <c r="J35" s="102"/>
      <c r="K35" s="102"/>
      <c r="L35" s="102"/>
      <c r="M35" s="37"/>
      <c r="N35" s="37"/>
      <c r="O35" s="37"/>
      <c r="P35" s="37"/>
      <c r="Q35" s="37"/>
      <c r="R35" s="37"/>
      <c r="CC35" s="248"/>
      <c r="CD35" s="247"/>
    </row>
    <row r="36" spans="1:82" ht="14.45" customHeight="1" x14ac:dyDescent="0.4">
      <c r="A36" s="364"/>
      <c r="B36" s="567" t="s">
        <v>582</v>
      </c>
      <c r="C36" s="147" t="s">
        <v>965</v>
      </c>
      <c r="D36" s="110"/>
      <c r="J36" s="102"/>
      <c r="K36" s="102"/>
      <c r="L36" s="102"/>
      <c r="M36" s="37"/>
      <c r="N36" s="37"/>
      <c r="O36" s="37"/>
      <c r="P36" s="37"/>
      <c r="Q36" s="37"/>
      <c r="R36" s="37"/>
      <c r="CC36" s="248"/>
      <c r="CD36" s="247"/>
    </row>
    <row r="37" spans="1:82" ht="14.45" customHeight="1" x14ac:dyDescent="0.4">
      <c r="B37" s="568"/>
      <c r="C37" s="277" t="s">
        <v>966</v>
      </c>
      <c r="D37" s="110"/>
      <c r="J37" s="102"/>
      <c r="K37" s="102"/>
      <c r="L37" s="102"/>
      <c r="M37" s="37"/>
      <c r="N37" s="37"/>
      <c r="O37" s="37"/>
      <c r="P37" s="37"/>
      <c r="Q37" s="37"/>
      <c r="R37" s="37"/>
      <c r="CC37" s="248"/>
      <c r="CD37" s="247"/>
    </row>
    <row r="38" spans="1:82" ht="14.45" customHeight="1" x14ac:dyDescent="0.4">
      <c r="B38" s="568"/>
      <c r="C38" s="41" t="s">
        <v>985</v>
      </c>
      <c r="D38" s="41"/>
      <c r="CC38" s="249"/>
      <c r="CD38" s="247"/>
    </row>
    <row r="39" spans="1:82" ht="14.45" customHeight="1" x14ac:dyDescent="0.4">
      <c r="B39" s="567"/>
      <c r="C39" s="277" t="s">
        <v>967</v>
      </c>
      <c r="D39" s="278"/>
      <c r="CC39" s="250"/>
      <c r="CD39" s="247"/>
    </row>
    <row r="40" spans="1:82" ht="14.45" customHeight="1" x14ac:dyDescent="0.4">
      <c r="B40" s="567"/>
      <c r="C40" s="41" t="s">
        <v>973</v>
      </c>
      <c r="D40" s="41"/>
      <c r="CC40" s="250"/>
      <c r="CD40" s="247"/>
    </row>
    <row r="41" spans="1:82" ht="14.45" customHeight="1" x14ac:dyDescent="0.4">
      <c r="B41" s="569" t="s">
        <v>583</v>
      </c>
      <c r="C41" s="41" t="s">
        <v>757</v>
      </c>
      <c r="D41" s="41"/>
      <c r="CC41" s="250"/>
      <c r="CD41" s="247"/>
    </row>
    <row r="42" spans="1:82" ht="14.45" customHeight="1" x14ac:dyDescent="0.4">
      <c r="B42" s="569" t="s">
        <v>584</v>
      </c>
      <c r="C42" s="435" t="s">
        <v>869</v>
      </c>
      <c r="D42" s="41"/>
      <c r="CC42" s="250"/>
      <c r="CD42" s="247"/>
    </row>
    <row r="43" spans="1:82" ht="12" customHeight="1" x14ac:dyDescent="0.4">
      <c r="B43" s="304"/>
      <c r="CC43" s="250"/>
      <c r="CD43" s="247"/>
    </row>
    <row r="44" spans="1:82" ht="12" customHeight="1" thickBot="1" x14ac:dyDescent="0.45">
      <c r="B44" s="304"/>
      <c r="CC44" s="250"/>
      <c r="CD44" s="247"/>
    </row>
    <row r="45" spans="1:82" ht="18" customHeight="1" x14ac:dyDescent="0.4">
      <c r="B45" s="894"/>
      <c r="C45" s="895" t="s">
        <v>753</v>
      </c>
      <c r="D45" s="919" t="s">
        <v>590</v>
      </c>
      <c r="E45" s="927" t="s">
        <v>591</v>
      </c>
      <c r="F45" s="928"/>
      <c r="G45" s="927" t="s">
        <v>592</v>
      </c>
      <c r="H45" s="931"/>
      <c r="I45" s="928" t="s">
        <v>663</v>
      </c>
      <c r="J45" s="928"/>
      <c r="K45" s="924" t="s">
        <v>845</v>
      </c>
      <c r="L45" s="950" t="s">
        <v>708</v>
      </c>
      <c r="M45" s="933" t="s">
        <v>751</v>
      </c>
      <c r="N45" s="935" t="s">
        <v>754</v>
      </c>
      <c r="O45" s="953" t="s">
        <v>877</v>
      </c>
      <c r="P45" s="953"/>
      <c r="Q45" s="953"/>
      <c r="R45" s="953"/>
      <c r="S45" s="953"/>
      <c r="T45" s="953"/>
      <c r="U45" s="953"/>
      <c r="V45" s="953"/>
      <c r="W45" s="953"/>
      <c r="X45" s="953"/>
      <c r="Y45" s="953"/>
      <c r="Z45" s="953"/>
      <c r="AA45" s="946" t="s">
        <v>755</v>
      </c>
      <c r="AB45" s="947" t="s">
        <v>752</v>
      </c>
      <c r="AC45" s="940" t="s">
        <v>777</v>
      </c>
      <c r="AD45" s="941"/>
      <c r="CC45" s="250"/>
      <c r="CD45" s="247"/>
    </row>
    <row r="46" spans="1:82" ht="18" customHeight="1" x14ac:dyDescent="0.4">
      <c r="B46" s="894"/>
      <c r="C46" s="896"/>
      <c r="D46" s="920"/>
      <c r="E46" s="929"/>
      <c r="F46" s="930"/>
      <c r="G46" s="929"/>
      <c r="H46" s="932"/>
      <c r="I46" s="930"/>
      <c r="J46" s="930"/>
      <c r="K46" s="925"/>
      <c r="L46" s="951"/>
      <c r="M46" s="934"/>
      <c r="N46" s="936"/>
      <c r="O46" s="954"/>
      <c r="P46" s="954"/>
      <c r="Q46" s="954"/>
      <c r="R46" s="954"/>
      <c r="S46" s="954"/>
      <c r="T46" s="954"/>
      <c r="U46" s="954"/>
      <c r="V46" s="954"/>
      <c r="W46" s="954"/>
      <c r="X46" s="954"/>
      <c r="Y46" s="954"/>
      <c r="Z46" s="954"/>
      <c r="AA46" s="914"/>
      <c r="AB46" s="948"/>
      <c r="AC46" s="942" t="s">
        <v>778</v>
      </c>
      <c r="AD46" s="944" t="s">
        <v>759</v>
      </c>
      <c r="CC46" s="250"/>
      <c r="CD46" s="247"/>
    </row>
    <row r="47" spans="1:82" ht="18" customHeight="1" thickBot="1" x14ac:dyDescent="0.45">
      <c r="B47" s="894"/>
      <c r="C47" s="897"/>
      <c r="D47" s="921"/>
      <c r="E47" s="270" t="s">
        <v>661</v>
      </c>
      <c r="F47" s="271" t="s">
        <v>662</v>
      </c>
      <c r="G47" s="272" t="s">
        <v>707</v>
      </c>
      <c r="H47" s="273" t="s">
        <v>680</v>
      </c>
      <c r="I47" s="274" t="s">
        <v>707</v>
      </c>
      <c r="J47" s="275" t="s">
        <v>680</v>
      </c>
      <c r="K47" s="926"/>
      <c r="L47" s="952"/>
      <c r="M47" s="276" t="s">
        <v>750</v>
      </c>
      <c r="N47" s="937"/>
      <c r="O47" s="121" t="s">
        <v>664</v>
      </c>
      <c r="P47" s="121" t="s">
        <v>665</v>
      </c>
      <c r="Q47" s="121" t="s">
        <v>666</v>
      </c>
      <c r="R47" s="121" t="s">
        <v>667</v>
      </c>
      <c r="S47" s="121" t="s">
        <v>668</v>
      </c>
      <c r="T47" s="121" t="s">
        <v>669</v>
      </c>
      <c r="U47" s="121" t="s">
        <v>670</v>
      </c>
      <c r="V47" s="121" t="s">
        <v>671</v>
      </c>
      <c r="W47" s="121" t="s">
        <v>672</v>
      </c>
      <c r="X47" s="121" t="s">
        <v>673</v>
      </c>
      <c r="Y47" s="121" t="s">
        <v>674</v>
      </c>
      <c r="Z47" s="121" t="s">
        <v>675</v>
      </c>
      <c r="AA47" s="915"/>
      <c r="AB47" s="949"/>
      <c r="AC47" s="943"/>
      <c r="AD47" s="945"/>
      <c r="CC47" s="250"/>
      <c r="CD47" s="247"/>
    </row>
    <row r="48" spans="1:82" ht="25.9" customHeight="1" x14ac:dyDescent="0.4">
      <c r="A48" s="552" t="e">
        <f>VLOOKUP(D48,非表示_活動量と単位!$D$8:$E$75,2,FALSE)</f>
        <v>#N/A</v>
      </c>
      <c r="B48" s="570"/>
      <c r="C48" s="556"/>
      <c r="D48" s="309"/>
      <c r="E48" s="339">
        <f t="shared" ref="E48:E102" si="16">TRUNC((SUM(O48:Z48)+(N48-AA48)-AB48),0)</f>
        <v>0</v>
      </c>
      <c r="F48" s="255" t="str">
        <f t="shared" ref="F48:F102" si="17">IF($D48="","",VLOOKUP($D48,活動の種別と単位,4,FALSE))</f>
        <v/>
      </c>
      <c r="G48" s="404"/>
      <c r="H48" s="255" t="str">
        <f t="shared" ref="H48:H102" si="18">IF($D48="","",VLOOKUP($D48,活動の種別と単位,5,FALSE))</f>
        <v/>
      </c>
      <c r="I48" s="603"/>
      <c r="J48" s="255" t="str">
        <f t="shared" ref="J48:J102" si="19">IF($D48="","",VLOOKUP($D48,活動の種別と単位,6,FALSE))</f>
        <v/>
      </c>
      <c r="K48" s="256" t="str">
        <f>IF($D48="","",IF($A48=0,E48*G48*I48,E48*I48))</f>
        <v/>
      </c>
      <c r="L48" s="312"/>
      <c r="M48" s="257" t="str">
        <f t="shared" ref="M48:M102" si="20">IF($D48="","",VLOOKUP($D48,活動の種別と単位,3,FALSE))</f>
        <v/>
      </c>
      <c r="N48" s="407"/>
      <c r="O48" s="408"/>
      <c r="P48" s="409"/>
      <c r="Q48" s="410"/>
      <c r="R48" s="410"/>
      <c r="S48" s="410"/>
      <c r="T48" s="410"/>
      <c r="U48" s="410"/>
      <c r="V48" s="410"/>
      <c r="W48" s="410"/>
      <c r="X48" s="410"/>
      <c r="Y48" s="410"/>
      <c r="Z48" s="410"/>
      <c r="AA48" s="411"/>
      <c r="AB48" s="411"/>
      <c r="AC48" s="258" t="str">
        <f t="shared" ref="AC48:AC102" si="21">IF($D48="","",VLOOKUP($D48,活動の種別と単位,7,FALSE))</f>
        <v/>
      </c>
      <c r="AD48" s="259" t="str">
        <f t="shared" ref="AD48:AD102" si="22">IF($D48="","",IF(AC48="---","---",IF(OR($D48="系統電力",$D48="産業用蒸気",$D48="温水",$D48="冷水",$D48="蒸気（産業用以外）"),E48*VLOOKUP($D48,GJ換算係数,2,FALSE),E48*G48)))</f>
        <v/>
      </c>
      <c r="CC48" s="250"/>
      <c r="CD48" s="247"/>
    </row>
    <row r="49" spans="1:82" ht="25.9" customHeight="1" x14ac:dyDescent="0.4">
      <c r="A49" s="552" t="e">
        <f>VLOOKUP(D49,非表示_活動量と単位!$D$8:$E$75,2,FALSE)</f>
        <v>#N/A</v>
      </c>
      <c r="B49" s="570"/>
      <c r="C49" s="557"/>
      <c r="D49" s="310"/>
      <c r="E49" s="340">
        <f t="shared" ref="E49:E69" si="23">TRUNC((SUM(O49:Z49)+(N49-AA49)-AB49),0)</f>
        <v>0</v>
      </c>
      <c r="F49" s="260" t="str">
        <f t="shared" si="17"/>
        <v/>
      </c>
      <c r="G49" s="405"/>
      <c r="H49" s="260" t="str">
        <f t="shared" si="18"/>
        <v/>
      </c>
      <c r="I49" s="604"/>
      <c r="J49" s="260" t="str">
        <f t="shared" si="19"/>
        <v/>
      </c>
      <c r="K49" s="261" t="str">
        <f t="shared" ref="K49:K79" si="24">IF($D49="","",IF($A49=0,E49*G49*I49,E49*I49))</f>
        <v/>
      </c>
      <c r="L49" s="313"/>
      <c r="M49" s="262" t="str">
        <f t="shared" si="20"/>
        <v/>
      </c>
      <c r="N49" s="412"/>
      <c r="O49" s="413"/>
      <c r="P49" s="414"/>
      <c r="Q49" s="415"/>
      <c r="R49" s="415"/>
      <c r="S49" s="415"/>
      <c r="T49" s="415"/>
      <c r="U49" s="415"/>
      <c r="V49" s="415"/>
      <c r="W49" s="415"/>
      <c r="X49" s="415"/>
      <c r="Y49" s="415"/>
      <c r="Z49" s="415"/>
      <c r="AA49" s="416"/>
      <c r="AB49" s="416"/>
      <c r="AC49" s="263" t="str">
        <f t="shared" si="21"/>
        <v/>
      </c>
      <c r="AD49" s="264" t="str">
        <f t="shared" ref="AD49:AD69" si="25">IF($D49="","",IF(AC49="---","---",IF(OR($D49="系統電力",$D49="産業用蒸気",$D49="温水",$D49="冷水",$D49="蒸気（産業用以外）"),E49*VLOOKUP($D49,GJ換算係数,2,FALSE),E49*G49)))</f>
        <v/>
      </c>
      <c r="CC49" s="250"/>
      <c r="CD49" s="247"/>
    </row>
    <row r="50" spans="1:82" ht="25.9" customHeight="1" x14ac:dyDescent="0.4">
      <c r="A50" s="552" t="e">
        <f>VLOOKUP(D50,非表示_活動量と単位!$D$8:$E$75,2,FALSE)</f>
        <v>#N/A</v>
      </c>
      <c r="B50" s="570"/>
      <c r="C50" s="557"/>
      <c r="D50" s="310"/>
      <c r="E50" s="340">
        <f t="shared" si="23"/>
        <v>0</v>
      </c>
      <c r="F50" s="260" t="str">
        <f t="shared" si="17"/>
        <v/>
      </c>
      <c r="G50" s="405"/>
      <c r="H50" s="260" t="str">
        <f t="shared" si="18"/>
        <v/>
      </c>
      <c r="I50" s="604"/>
      <c r="J50" s="260" t="str">
        <f t="shared" si="19"/>
        <v/>
      </c>
      <c r="K50" s="261" t="str">
        <f t="shared" si="24"/>
        <v/>
      </c>
      <c r="L50" s="313"/>
      <c r="M50" s="262" t="str">
        <f t="shared" si="20"/>
        <v/>
      </c>
      <c r="N50" s="412"/>
      <c r="O50" s="413"/>
      <c r="P50" s="414"/>
      <c r="Q50" s="415"/>
      <c r="R50" s="415"/>
      <c r="S50" s="415"/>
      <c r="T50" s="415"/>
      <c r="U50" s="415"/>
      <c r="V50" s="415"/>
      <c r="W50" s="415"/>
      <c r="X50" s="415"/>
      <c r="Y50" s="415"/>
      <c r="Z50" s="415"/>
      <c r="AA50" s="416"/>
      <c r="AB50" s="416"/>
      <c r="AC50" s="263" t="str">
        <f t="shared" si="21"/>
        <v/>
      </c>
      <c r="AD50" s="264" t="str">
        <f t="shared" si="25"/>
        <v/>
      </c>
      <c r="CC50" s="250"/>
      <c r="CD50" s="247"/>
    </row>
    <row r="51" spans="1:82" ht="25.9" customHeight="1" x14ac:dyDescent="0.4">
      <c r="A51" s="552" t="e">
        <f>VLOOKUP(D51,非表示_活動量と単位!$D$8:$E$75,2,FALSE)</f>
        <v>#N/A</v>
      </c>
      <c r="B51" s="570"/>
      <c r="C51" s="557"/>
      <c r="D51" s="310"/>
      <c r="E51" s="340">
        <f t="shared" si="23"/>
        <v>0</v>
      </c>
      <c r="F51" s="260" t="str">
        <f t="shared" si="17"/>
        <v/>
      </c>
      <c r="G51" s="405"/>
      <c r="H51" s="260" t="str">
        <f t="shared" si="18"/>
        <v/>
      </c>
      <c r="I51" s="604"/>
      <c r="J51" s="260" t="str">
        <f t="shared" si="19"/>
        <v/>
      </c>
      <c r="K51" s="261" t="str">
        <f t="shared" si="24"/>
        <v/>
      </c>
      <c r="L51" s="313"/>
      <c r="M51" s="262" t="str">
        <f t="shared" si="20"/>
        <v/>
      </c>
      <c r="N51" s="412"/>
      <c r="O51" s="413"/>
      <c r="P51" s="414"/>
      <c r="Q51" s="415"/>
      <c r="R51" s="415"/>
      <c r="S51" s="415"/>
      <c r="T51" s="415"/>
      <c r="U51" s="415"/>
      <c r="V51" s="415"/>
      <c r="W51" s="415"/>
      <c r="X51" s="415"/>
      <c r="Y51" s="415"/>
      <c r="Z51" s="415"/>
      <c r="AA51" s="416"/>
      <c r="AB51" s="416"/>
      <c r="AC51" s="263" t="str">
        <f t="shared" si="21"/>
        <v/>
      </c>
      <c r="AD51" s="264" t="str">
        <f t="shared" si="25"/>
        <v/>
      </c>
      <c r="CC51" s="250"/>
      <c r="CD51" s="247"/>
    </row>
    <row r="52" spans="1:82" ht="25.9" customHeight="1" x14ac:dyDescent="0.4">
      <c r="A52" s="552" t="e">
        <f>VLOOKUP(D52,非表示_活動量と単位!$D$8:$E$75,2,FALSE)</f>
        <v>#N/A</v>
      </c>
      <c r="B52" s="570"/>
      <c r="C52" s="557"/>
      <c r="D52" s="310"/>
      <c r="E52" s="340">
        <f t="shared" si="23"/>
        <v>0</v>
      </c>
      <c r="F52" s="260" t="str">
        <f t="shared" si="17"/>
        <v/>
      </c>
      <c r="G52" s="405"/>
      <c r="H52" s="260" t="str">
        <f t="shared" si="18"/>
        <v/>
      </c>
      <c r="I52" s="604"/>
      <c r="J52" s="260" t="str">
        <f t="shared" si="19"/>
        <v/>
      </c>
      <c r="K52" s="261" t="str">
        <f t="shared" si="24"/>
        <v/>
      </c>
      <c r="L52" s="313"/>
      <c r="M52" s="262" t="str">
        <f t="shared" si="20"/>
        <v/>
      </c>
      <c r="N52" s="412"/>
      <c r="O52" s="413"/>
      <c r="P52" s="414"/>
      <c r="Q52" s="415"/>
      <c r="R52" s="415"/>
      <c r="S52" s="415"/>
      <c r="T52" s="415"/>
      <c r="U52" s="415"/>
      <c r="V52" s="415"/>
      <c r="W52" s="415"/>
      <c r="X52" s="415"/>
      <c r="Y52" s="415"/>
      <c r="Z52" s="415"/>
      <c r="AA52" s="416"/>
      <c r="AB52" s="416"/>
      <c r="AC52" s="263" t="str">
        <f t="shared" si="21"/>
        <v/>
      </c>
      <c r="AD52" s="264" t="str">
        <f t="shared" si="25"/>
        <v/>
      </c>
      <c r="CC52" s="250"/>
      <c r="CD52" s="247"/>
    </row>
    <row r="53" spans="1:82" ht="25.9" customHeight="1" x14ac:dyDescent="0.4">
      <c r="A53" s="552" t="e">
        <f>VLOOKUP(D53,非表示_活動量と単位!$D$8:$E$75,2,FALSE)</f>
        <v>#N/A</v>
      </c>
      <c r="B53" s="570"/>
      <c r="C53" s="557"/>
      <c r="D53" s="310"/>
      <c r="E53" s="340">
        <f t="shared" si="23"/>
        <v>0</v>
      </c>
      <c r="F53" s="260" t="str">
        <f t="shared" si="17"/>
        <v/>
      </c>
      <c r="G53" s="405"/>
      <c r="H53" s="260" t="str">
        <f t="shared" si="18"/>
        <v/>
      </c>
      <c r="I53" s="604"/>
      <c r="J53" s="260" t="str">
        <f t="shared" si="19"/>
        <v/>
      </c>
      <c r="K53" s="261" t="str">
        <f t="shared" si="24"/>
        <v/>
      </c>
      <c r="L53" s="313"/>
      <c r="M53" s="262" t="str">
        <f t="shared" si="20"/>
        <v/>
      </c>
      <c r="N53" s="412"/>
      <c r="O53" s="413"/>
      <c r="P53" s="414"/>
      <c r="Q53" s="415"/>
      <c r="R53" s="415"/>
      <c r="S53" s="415"/>
      <c r="T53" s="415"/>
      <c r="U53" s="415"/>
      <c r="V53" s="415"/>
      <c r="W53" s="415"/>
      <c r="X53" s="415"/>
      <c r="Y53" s="415"/>
      <c r="Z53" s="415"/>
      <c r="AA53" s="416"/>
      <c r="AB53" s="416"/>
      <c r="AC53" s="263" t="str">
        <f t="shared" si="21"/>
        <v/>
      </c>
      <c r="AD53" s="264" t="str">
        <f t="shared" si="25"/>
        <v/>
      </c>
      <c r="CC53" s="250"/>
      <c r="CD53" s="247"/>
    </row>
    <row r="54" spans="1:82" ht="25.9" customHeight="1" x14ac:dyDescent="0.4">
      <c r="A54" s="552" t="e">
        <f>VLOOKUP(D54,非表示_活動量と単位!$D$8:$E$75,2,FALSE)</f>
        <v>#N/A</v>
      </c>
      <c r="B54" s="570"/>
      <c r="C54" s="557"/>
      <c r="D54" s="310"/>
      <c r="E54" s="340">
        <f t="shared" si="23"/>
        <v>0</v>
      </c>
      <c r="F54" s="260" t="str">
        <f t="shared" si="17"/>
        <v/>
      </c>
      <c r="G54" s="405"/>
      <c r="H54" s="260" t="str">
        <f t="shared" si="18"/>
        <v/>
      </c>
      <c r="I54" s="604"/>
      <c r="J54" s="260" t="str">
        <f t="shared" si="19"/>
        <v/>
      </c>
      <c r="K54" s="261" t="str">
        <f t="shared" si="24"/>
        <v/>
      </c>
      <c r="L54" s="313"/>
      <c r="M54" s="262" t="str">
        <f t="shared" si="20"/>
        <v/>
      </c>
      <c r="N54" s="412"/>
      <c r="O54" s="413"/>
      <c r="P54" s="414"/>
      <c r="Q54" s="415"/>
      <c r="R54" s="415"/>
      <c r="S54" s="415"/>
      <c r="T54" s="415"/>
      <c r="U54" s="415"/>
      <c r="V54" s="415"/>
      <c r="W54" s="415"/>
      <c r="X54" s="415"/>
      <c r="Y54" s="415"/>
      <c r="Z54" s="415"/>
      <c r="AA54" s="416"/>
      <c r="AB54" s="416"/>
      <c r="AC54" s="263" t="str">
        <f t="shared" si="21"/>
        <v/>
      </c>
      <c r="AD54" s="264" t="str">
        <f t="shared" si="25"/>
        <v/>
      </c>
      <c r="CC54" s="250"/>
      <c r="CD54" s="247"/>
    </row>
    <row r="55" spans="1:82" ht="25.9" customHeight="1" x14ac:dyDescent="0.4">
      <c r="A55" s="552" t="e">
        <f>VLOOKUP(D55,非表示_活動量と単位!$D$8:$E$75,2,FALSE)</f>
        <v>#N/A</v>
      </c>
      <c r="B55" s="570"/>
      <c r="C55" s="557"/>
      <c r="D55" s="310"/>
      <c r="E55" s="340">
        <f t="shared" si="23"/>
        <v>0</v>
      </c>
      <c r="F55" s="260" t="str">
        <f t="shared" si="17"/>
        <v/>
      </c>
      <c r="G55" s="405"/>
      <c r="H55" s="260" t="str">
        <f t="shared" si="18"/>
        <v/>
      </c>
      <c r="I55" s="604"/>
      <c r="J55" s="260" t="str">
        <f t="shared" si="19"/>
        <v/>
      </c>
      <c r="K55" s="261" t="str">
        <f t="shared" si="24"/>
        <v/>
      </c>
      <c r="L55" s="313"/>
      <c r="M55" s="262" t="str">
        <f t="shared" si="20"/>
        <v/>
      </c>
      <c r="N55" s="412"/>
      <c r="O55" s="413"/>
      <c r="P55" s="414"/>
      <c r="Q55" s="415"/>
      <c r="R55" s="415"/>
      <c r="S55" s="415"/>
      <c r="T55" s="415"/>
      <c r="U55" s="415"/>
      <c r="V55" s="415"/>
      <c r="W55" s="415"/>
      <c r="X55" s="415"/>
      <c r="Y55" s="415"/>
      <c r="Z55" s="415"/>
      <c r="AA55" s="416"/>
      <c r="AB55" s="416"/>
      <c r="AC55" s="263" t="str">
        <f t="shared" si="21"/>
        <v/>
      </c>
      <c r="AD55" s="264" t="str">
        <f t="shared" si="25"/>
        <v/>
      </c>
      <c r="CC55" s="250"/>
      <c r="CD55" s="247"/>
    </row>
    <row r="56" spans="1:82" ht="25.9" customHeight="1" x14ac:dyDescent="0.4">
      <c r="A56" s="552" t="e">
        <f>VLOOKUP(D56,非表示_活動量と単位!$D$8:$E$75,2,FALSE)</f>
        <v>#N/A</v>
      </c>
      <c r="B56" s="570"/>
      <c r="C56" s="557"/>
      <c r="D56" s="310"/>
      <c r="E56" s="340">
        <f t="shared" si="23"/>
        <v>0</v>
      </c>
      <c r="F56" s="260" t="str">
        <f t="shared" si="17"/>
        <v/>
      </c>
      <c r="G56" s="405"/>
      <c r="H56" s="260" t="str">
        <f t="shared" si="18"/>
        <v/>
      </c>
      <c r="I56" s="604"/>
      <c r="J56" s="260" t="str">
        <f t="shared" si="19"/>
        <v/>
      </c>
      <c r="K56" s="261" t="str">
        <f t="shared" si="24"/>
        <v/>
      </c>
      <c r="L56" s="313"/>
      <c r="M56" s="262" t="str">
        <f t="shared" si="20"/>
        <v/>
      </c>
      <c r="N56" s="412"/>
      <c r="O56" s="413"/>
      <c r="P56" s="414"/>
      <c r="Q56" s="415"/>
      <c r="R56" s="415"/>
      <c r="S56" s="415"/>
      <c r="T56" s="415"/>
      <c r="U56" s="415"/>
      <c r="V56" s="415"/>
      <c r="W56" s="415"/>
      <c r="X56" s="415"/>
      <c r="Y56" s="415"/>
      <c r="Z56" s="415"/>
      <c r="AA56" s="416"/>
      <c r="AB56" s="416"/>
      <c r="AC56" s="263" t="str">
        <f t="shared" si="21"/>
        <v/>
      </c>
      <c r="AD56" s="264" t="str">
        <f t="shared" si="25"/>
        <v/>
      </c>
    </row>
    <row r="57" spans="1:82" ht="25.9" customHeight="1" x14ac:dyDescent="0.4">
      <c r="A57" s="552" t="e">
        <f>VLOOKUP(D57,非表示_活動量と単位!$D$8:$E$75,2,FALSE)</f>
        <v>#N/A</v>
      </c>
      <c r="B57" s="570"/>
      <c r="C57" s="557"/>
      <c r="D57" s="310"/>
      <c r="E57" s="340">
        <f t="shared" si="23"/>
        <v>0</v>
      </c>
      <c r="F57" s="260" t="str">
        <f t="shared" si="17"/>
        <v/>
      </c>
      <c r="G57" s="405"/>
      <c r="H57" s="260" t="str">
        <f t="shared" si="18"/>
        <v/>
      </c>
      <c r="I57" s="604"/>
      <c r="J57" s="260" t="str">
        <f t="shared" si="19"/>
        <v/>
      </c>
      <c r="K57" s="261" t="str">
        <f t="shared" si="24"/>
        <v/>
      </c>
      <c r="L57" s="313"/>
      <c r="M57" s="262" t="str">
        <f t="shared" si="20"/>
        <v/>
      </c>
      <c r="N57" s="412"/>
      <c r="O57" s="413"/>
      <c r="P57" s="414"/>
      <c r="Q57" s="415"/>
      <c r="R57" s="415"/>
      <c r="S57" s="415"/>
      <c r="T57" s="415"/>
      <c r="U57" s="415"/>
      <c r="V57" s="415"/>
      <c r="W57" s="415"/>
      <c r="X57" s="415"/>
      <c r="Y57" s="415"/>
      <c r="Z57" s="415"/>
      <c r="AA57" s="416"/>
      <c r="AB57" s="416"/>
      <c r="AC57" s="263" t="str">
        <f t="shared" si="21"/>
        <v/>
      </c>
      <c r="AD57" s="264" t="str">
        <f t="shared" si="25"/>
        <v/>
      </c>
      <c r="CC57" s="250"/>
      <c r="CD57" s="247"/>
    </row>
    <row r="58" spans="1:82" ht="25.9" customHeight="1" x14ac:dyDescent="0.4">
      <c r="A58" s="552" t="e">
        <f>VLOOKUP(D58,非表示_活動量と単位!$D$8:$E$75,2,FALSE)</f>
        <v>#N/A</v>
      </c>
      <c r="B58" s="570"/>
      <c r="C58" s="557"/>
      <c r="D58" s="310"/>
      <c r="E58" s="340">
        <f t="shared" si="23"/>
        <v>0</v>
      </c>
      <c r="F58" s="260" t="str">
        <f t="shared" si="17"/>
        <v/>
      </c>
      <c r="G58" s="405"/>
      <c r="H58" s="260" t="str">
        <f t="shared" si="18"/>
        <v/>
      </c>
      <c r="I58" s="604"/>
      <c r="J58" s="260" t="str">
        <f t="shared" si="19"/>
        <v/>
      </c>
      <c r="K58" s="261" t="str">
        <f t="shared" si="24"/>
        <v/>
      </c>
      <c r="L58" s="313"/>
      <c r="M58" s="262" t="str">
        <f t="shared" si="20"/>
        <v/>
      </c>
      <c r="N58" s="412"/>
      <c r="O58" s="413"/>
      <c r="P58" s="414"/>
      <c r="Q58" s="415"/>
      <c r="R58" s="415"/>
      <c r="S58" s="415"/>
      <c r="T58" s="415"/>
      <c r="U58" s="415"/>
      <c r="V58" s="415"/>
      <c r="W58" s="415"/>
      <c r="X58" s="415"/>
      <c r="Y58" s="415"/>
      <c r="Z58" s="415"/>
      <c r="AA58" s="416"/>
      <c r="AB58" s="416"/>
      <c r="AC58" s="263" t="str">
        <f t="shared" si="21"/>
        <v/>
      </c>
      <c r="AD58" s="264" t="str">
        <f t="shared" si="25"/>
        <v/>
      </c>
      <c r="CC58" s="250"/>
      <c r="CD58" s="247"/>
    </row>
    <row r="59" spans="1:82" ht="25.9" customHeight="1" x14ac:dyDescent="0.4">
      <c r="A59" s="552" t="e">
        <f>VLOOKUP(D59,非表示_活動量と単位!$D$8:$E$75,2,FALSE)</f>
        <v>#N/A</v>
      </c>
      <c r="B59" s="570"/>
      <c r="C59" s="557"/>
      <c r="D59" s="310"/>
      <c r="E59" s="340">
        <f t="shared" si="23"/>
        <v>0</v>
      </c>
      <c r="F59" s="260" t="str">
        <f t="shared" si="17"/>
        <v/>
      </c>
      <c r="G59" s="405"/>
      <c r="H59" s="260" t="str">
        <f t="shared" si="18"/>
        <v/>
      </c>
      <c r="I59" s="604"/>
      <c r="J59" s="260" t="str">
        <f t="shared" si="19"/>
        <v/>
      </c>
      <c r="K59" s="261" t="str">
        <f t="shared" si="24"/>
        <v/>
      </c>
      <c r="L59" s="313"/>
      <c r="M59" s="262" t="str">
        <f t="shared" si="20"/>
        <v/>
      </c>
      <c r="N59" s="412"/>
      <c r="O59" s="413"/>
      <c r="P59" s="414"/>
      <c r="Q59" s="415"/>
      <c r="R59" s="415"/>
      <c r="S59" s="415"/>
      <c r="T59" s="415"/>
      <c r="U59" s="415"/>
      <c r="V59" s="415"/>
      <c r="W59" s="415"/>
      <c r="X59" s="415"/>
      <c r="Y59" s="415"/>
      <c r="Z59" s="415"/>
      <c r="AA59" s="416"/>
      <c r="AB59" s="416"/>
      <c r="AC59" s="263" t="str">
        <f t="shared" si="21"/>
        <v/>
      </c>
      <c r="AD59" s="264" t="str">
        <f t="shared" si="25"/>
        <v/>
      </c>
      <c r="CC59" s="250"/>
      <c r="CD59" s="247"/>
    </row>
    <row r="60" spans="1:82" ht="25.9" customHeight="1" x14ac:dyDescent="0.4">
      <c r="A60" s="552" t="e">
        <f>VLOOKUP(D60,非表示_活動量と単位!$D$8:$E$75,2,FALSE)</f>
        <v>#N/A</v>
      </c>
      <c r="B60" s="570"/>
      <c r="C60" s="557"/>
      <c r="D60" s="310"/>
      <c r="E60" s="340">
        <f t="shared" si="23"/>
        <v>0</v>
      </c>
      <c r="F60" s="260" t="str">
        <f t="shared" si="17"/>
        <v/>
      </c>
      <c r="G60" s="405"/>
      <c r="H60" s="260" t="str">
        <f t="shared" si="18"/>
        <v/>
      </c>
      <c r="I60" s="604"/>
      <c r="J60" s="260" t="str">
        <f t="shared" si="19"/>
        <v/>
      </c>
      <c r="K60" s="261" t="str">
        <f t="shared" si="24"/>
        <v/>
      </c>
      <c r="L60" s="313"/>
      <c r="M60" s="262" t="str">
        <f t="shared" si="20"/>
        <v/>
      </c>
      <c r="N60" s="412"/>
      <c r="O60" s="413"/>
      <c r="P60" s="414"/>
      <c r="Q60" s="415"/>
      <c r="R60" s="415"/>
      <c r="S60" s="415"/>
      <c r="T60" s="415"/>
      <c r="U60" s="415"/>
      <c r="V60" s="415"/>
      <c r="W60" s="415"/>
      <c r="X60" s="415"/>
      <c r="Y60" s="415"/>
      <c r="Z60" s="415"/>
      <c r="AA60" s="416"/>
      <c r="AB60" s="416"/>
      <c r="AC60" s="263" t="str">
        <f t="shared" si="21"/>
        <v/>
      </c>
      <c r="AD60" s="264" t="str">
        <f t="shared" si="25"/>
        <v/>
      </c>
      <c r="CC60" s="250"/>
      <c r="CD60" s="247"/>
    </row>
    <row r="61" spans="1:82" ht="25.9" customHeight="1" x14ac:dyDescent="0.4">
      <c r="A61" s="552" t="e">
        <f>VLOOKUP(D61,非表示_活動量と単位!$D$8:$E$75,2,FALSE)</f>
        <v>#N/A</v>
      </c>
      <c r="B61" s="570"/>
      <c r="C61" s="557"/>
      <c r="D61" s="310"/>
      <c r="E61" s="340">
        <f t="shared" si="23"/>
        <v>0</v>
      </c>
      <c r="F61" s="260" t="str">
        <f t="shared" si="17"/>
        <v/>
      </c>
      <c r="G61" s="405"/>
      <c r="H61" s="260" t="str">
        <f t="shared" si="18"/>
        <v/>
      </c>
      <c r="I61" s="604"/>
      <c r="J61" s="260" t="str">
        <f t="shared" si="19"/>
        <v/>
      </c>
      <c r="K61" s="261" t="str">
        <f t="shared" si="24"/>
        <v/>
      </c>
      <c r="L61" s="313"/>
      <c r="M61" s="262" t="str">
        <f t="shared" si="20"/>
        <v/>
      </c>
      <c r="N61" s="412"/>
      <c r="O61" s="413"/>
      <c r="P61" s="414"/>
      <c r="Q61" s="415"/>
      <c r="R61" s="415"/>
      <c r="S61" s="415"/>
      <c r="T61" s="415"/>
      <c r="U61" s="415"/>
      <c r="V61" s="415"/>
      <c r="W61" s="415"/>
      <c r="X61" s="415"/>
      <c r="Y61" s="415"/>
      <c r="Z61" s="415"/>
      <c r="AA61" s="416"/>
      <c r="AB61" s="416"/>
      <c r="AC61" s="263" t="str">
        <f t="shared" si="21"/>
        <v/>
      </c>
      <c r="AD61" s="264" t="str">
        <f t="shared" si="25"/>
        <v/>
      </c>
      <c r="CC61" s="250"/>
      <c r="CD61" s="247"/>
    </row>
    <row r="62" spans="1:82" ht="25.9" customHeight="1" x14ac:dyDescent="0.4">
      <c r="A62" s="552" t="e">
        <f>VLOOKUP(D62,非表示_活動量と単位!$D$8:$E$75,2,FALSE)</f>
        <v>#N/A</v>
      </c>
      <c r="B62" s="570"/>
      <c r="C62" s="557"/>
      <c r="D62" s="310"/>
      <c r="E62" s="340">
        <f t="shared" si="23"/>
        <v>0</v>
      </c>
      <c r="F62" s="260" t="str">
        <f t="shared" si="17"/>
        <v/>
      </c>
      <c r="G62" s="405"/>
      <c r="H62" s="260" t="str">
        <f t="shared" si="18"/>
        <v/>
      </c>
      <c r="I62" s="604"/>
      <c r="J62" s="260" t="str">
        <f t="shared" si="19"/>
        <v/>
      </c>
      <c r="K62" s="261" t="str">
        <f t="shared" si="24"/>
        <v/>
      </c>
      <c r="L62" s="313"/>
      <c r="M62" s="262" t="str">
        <f t="shared" si="20"/>
        <v/>
      </c>
      <c r="N62" s="412"/>
      <c r="O62" s="413"/>
      <c r="P62" s="414"/>
      <c r="Q62" s="415"/>
      <c r="R62" s="415"/>
      <c r="S62" s="415"/>
      <c r="T62" s="415"/>
      <c r="U62" s="415"/>
      <c r="V62" s="415"/>
      <c r="W62" s="415"/>
      <c r="X62" s="415"/>
      <c r="Y62" s="415"/>
      <c r="Z62" s="415"/>
      <c r="AA62" s="416"/>
      <c r="AB62" s="416"/>
      <c r="AC62" s="263" t="str">
        <f t="shared" si="21"/>
        <v/>
      </c>
      <c r="AD62" s="264" t="str">
        <f t="shared" si="25"/>
        <v/>
      </c>
      <c r="CC62" s="250"/>
      <c r="CD62" s="247"/>
    </row>
    <row r="63" spans="1:82" ht="25.9" customHeight="1" x14ac:dyDescent="0.4">
      <c r="A63" s="552" t="e">
        <f>VLOOKUP(D63,非表示_活動量と単位!$D$8:$E$75,2,FALSE)</f>
        <v>#N/A</v>
      </c>
      <c r="B63" s="570"/>
      <c r="C63" s="557"/>
      <c r="D63" s="310"/>
      <c r="E63" s="340">
        <f t="shared" si="23"/>
        <v>0</v>
      </c>
      <c r="F63" s="260" t="str">
        <f t="shared" si="17"/>
        <v/>
      </c>
      <c r="G63" s="405"/>
      <c r="H63" s="260" t="str">
        <f t="shared" si="18"/>
        <v/>
      </c>
      <c r="I63" s="604"/>
      <c r="J63" s="260" t="str">
        <f t="shared" si="19"/>
        <v/>
      </c>
      <c r="K63" s="261" t="str">
        <f t="shared" si="24"/>
        <v/>
      </c>
      <c r="L63" s="313"/>
      <c r="M63" s="262" t="str">
        <f t="shared" si="20"/>
        <v/>
      </c>
      <c r="N63" s="412"/>
      <c r="O63" s="413"/>
      <c r="P63" s="414"/>
      <c r="Q63" s="415"/>
      <c r="R63" s="415"/>
      <c r="S63" s="415"/>
      <c r="T63" s="415"/>
      <c r="U63" s="415"/>
      <c r="V63" s="415"/>
      <c r="W63" s="415"/>
      <c r="X63" s="415"/>
      <c r="Y63" s="415"/>
      <c r="Z63" s="415"/>
      <c r="AA63" s="416"/>
      <c r="AB63" s="416"/>
      <c r="AC63" s="263" t="str">
        <f t="shared" si="21"/>
        <v/>
      </c>
      <c r="AD63" s="264" t="str">
        <f t="shared" si="25"/>
        <v/>
      </c>
      <c r="CC63" s="250"/>
      <c r="CD63" s="247"/>
    </row>
    <row r="64" spans="1:82" ht="25.9" customHeight="1" x14ac:dyDescent="0.4">
      <c r="A64" s="552" t="e">
        <f>VLOOKUP(D64,非表示_活動量と単位!$D$8:$E$75,2,FALSE)</f>
        <v>#N/A</v>
      </c>
      <c r="B64" s="570"/>
      <c r="C64" s="557"/>
      <c r="D64" s="310"/>
      <c r="E64" s="340">
        <f t="shared" si="23"/>
        <v>0</v>
      </c>
      <c r="F64" s="260" t="str">
        <f t="shared" si="17"/>
        <v/>
      </c>
      <c r="G64" s="405"/>
      <c r="H64" s="260" t="str">
        <f t="shared" si="18"/>
        <v/>
      </c>
      <c r="I64" s="604"/>
      <c r="J64" s="260" t="str">
        <f t="shared" si="19"/>
        <v/>
      </c>
      <c r="K64" s="261" t="str">
        <f t="shared" si="24"/>
        <v/>
      </c>
      <c r="L64" s="313"/>
      <c r="M64" s="262" t="str">
        <f t="shared" si="20"/>
        <v/>
      </c>
      <c r="N64" s="412"/>
      <c r="O64" s="413"/>
      <c r="P64" s="414"/>
      <c r="Q64" s="415"/>
      <c r="R64" s="415"/>
      <c r="S64" s="415"/>
      <c r="T64" s="415"/>
      <c r="U64" s="415"/>
      <c r="V64" s="415"/>
      <c r="W64" s="415"/>
      <c r="X64" s="415"/>
      <c r="Y64" s="415"/>
      <c r="Z64" s="415"/>
      <c r="AA64" s="416"/>
      <c r="AB64" s="416"/>
      <c r="AC64" s="263" t="str">
        <f t="shared" si="21"/>
        <v/>
      </c>
      <c r="AD64" s="264" t="str">
        <f t="shared" si="25"/>
        <v/>
      </c>
      <c r="CC64" s="250"/>
      <c r="CD64" s="247"/>
    </row>
    <row r="65" spans="1:82" ht="25.9" customHeight="1" x14ac:dyDescent="0.4">
      <c r="A65" s="552" t="e">
        <f>VLOOKUP(D65,非表示_活動量と単位!$D$8:$E$75,2,FALSE)</f>
        <v>#N/A</v>
      </c>
      <c r="B65" s="570"/>
      <c r="C65" s="557"/>
      <c r="D65" s="310"/>
      <c r="E65" s="340">
        <f t="shared" si="23"/>
        <v>0</v>
      </c>
      <c r="F65" s="260" t="str">
        <f t="shared" si="17"/>
        <v/>
      </c>
      <c r="G65" s="405"/>
      <c r="H65" s="260" t="str">
        <f t="shared" si="18"/>
        <v/>
      </c>
      <c r="I65" s="604"/>
      <c r="J65" s="260" t="str">
        <f t="shared" si="19"/>
        <v/>
      </c>
      <c r="K65" s="261" t="str">
        <f t="shared" si="24"/>
        <v/>
      </c>
      <c r="L65" s="313"/>
      <c r="M65" s="262" t="str">
        <f t="shared" si="20"/>
        <v/>
      </c>
      <c r="N65" s="412"/>
      <c r="O65" s="413"/>
      <c r="P65" s="414"/>
      <c r="Q65" s="415"/>
      <c r="R65" s="415"/>
      <c r="S65" s="415"/>
      <c r="T65" s="415"/>
      <c r="U65" s="415"/>
      <c r="V65" s="415"/>
      <c r="W65" s="415"/>
      <c r="X65" s="415"/>
      <c r="Y65" s="415"/>
      <c r="Z65" s="415"/>
      <c r="AA65" s="416"/>
      <c r="AB65" s="416"/>
      <c r="AC65" s="263" t="str">
        <f t="shared" si="21"/>
        <v/>
      </c>
      <c r="AD65" s="264" t="str">
        <f t="shared" si="25"/>
        <v/>
      </c>
      <c r="CC65" s="250"/>
      <c r="CD65" s="247"/>
    </row>
    <row r="66" spans="1:82" ht="25.9" customHeight="1" x14ac:dyDescent="0.4">
      <c r="A66" s="552" t="e">
        <f>VLOOKUP(D66,非表示_活動量と単位!$D$8:$E$75,2,FALSE)</f>
        <v>#N/A</v>
      </c>
      <c r="B66" s="570"/>
      <c r="C66" s="557"/>
      <c r="D66" s="310"/>
      <c r="E66" s="340">
        <f t="shared" si="23"/>
        <v>0</v>
      </c>
      <c r="F66" s="260" t="str">
        <f t="shared" si="17"/>
        <v/>
      </c>
      <c r="G66" s="405"/>
      <c r="H66" s="260" t="str">
        <f t="shared" si="18"/>
        <v/>
      </c>
      <c r="I66" s="604"/>
      <c r="J66" s="260" t="str">
        <f t="shared" si="19"/>
        <v/>
      </c>
      <c r="K66" s="261" t="str">
        <f t="shared" si="24"/>
        <v/>
      </c>
      <c r="L66" s="313"/>
      <c r="M66" s="262" t="str">
        <f t="shared" si="20"/>
        <v/>
      </c>
      <c r="N66" s="412"/>
      <c r="O66" s="413"/>
      <c r="P66" s="414"/>
      <c r="Q66" s="415"/>
      <c r="R66" s="415"/>
      <c r="S66" s="415"/>
      <c r="T66" s="415"/>
      <c r="U66" s="415"/>
      <c r="V66" s="415"/>
      <c r="W66" s="415"/>
      <c r="X66" s="415"/>
      <c r="Y66" s="415"/>
      <c r="Z66" s="415"/>
      <c r="AA66" s="416"/>
      <c r="AB66" s="416"/>
      <c r="AC66" s="263" t="str">
        <f t="shared" si="21"/>
        <v/>
      </c>
      <c r="AD66" s="264" t="str">
        <f t="shared" si="25"/>
        <v/>
      </c>
    </row>
    <row r="67" spans="1:82" ht="25.9" customHeight="1" x14ac:dyDescent="0.4">
      <c r="A67" s="552" t="e">
        <f>VLOOKUP(D67,非表示_活動量と単位!$D$8:$E$75,2,FALSE)</f>
        <v>#N/A</v>
      </c>
      <c r="B67" s="570"/>
      <c r="C67" s="557"/>
      <c r="D67" s="310"/>
      <c r="E67" s="340">
        <f t="shared" si="23"/>
        <v>0</v>
      </c>
      <c r="F67" s="260" t="str">
        <f t="shared" si="17"/>
        <v/>
      </c>
      <c r="G67" s="405"/>
      <c r="H67" s="260" t="str">
        <f t="shared" si="18"/>
        <v/>
      </c>
      <c r="I67" s="604"/>
      <c r="J67" s="260" t="str">
        <f t="shared" si="19"/>
        <v/>
      </c>
      <c r="K67" s="261" t="str">
        <f t="shared" si="24"/>
        <v/>
      </c>
      <c r="L67" s="313"/>
      <c r="M67" s="262" t="str">
        <f t="shared" si="20"/>
        <v/>
      </c>
      <c r="N67" s="412"/>
      <c r="O67" s="413"/>
      <c r="P67" s="414"/>
      <c r="Q67" s="415"/>
      <c r="R67" s="415"/>
      <c r="S67" s="415"/>
      <c r="T67" s="415"/>
      <c r="U67" s="415"/>
      <c r="V67" s="415"/>
      <c r="W67" s="415"/>
      <c r="X67" s="415"/>
      <c r="Y67" s="415"/>
      <c r="Z67" s="415"/>
      <c r="AA67" s="416"/>
      <c r="AB67" s="416"/>
      <c r="AC67" s="263" t="str">
        <f t="shared" si="21"/>
        <v/>
      </c>
      <c r="AD67" s="264" t="str">
        <f t="shared" si="25"/>
        <v/>
      </c>
      <c r="CC67" s="250"/>
      <c r="CD67" s="247"/>
    </row>
    <row r="68" spans="1:82" ht="25.9" customHeight="1" x14ac:dyDescent="0.4">
      <c r="A68" s="552" t="e">
        <f>VLOOKUP(D68,非表示_活動量と単位!$D$8:$E$75,2,FALSE)</f>
        <v>#N/A</v>
      </c>
      <c r="B68" s="570"/>
      <c r="C68" s="557"/>
      <c r="D68" s="310"/>
      <c r="E68" s="340">
        <f t="shared" si="23"/>
        <v>0</v>
      </c>
      <c r="F68" s="260" t="str">
        <f t="shared" si="17"/>
        <v/>
      </c>
      <c r="G68" s="405"/>
      <c r="H68" s="260" t="str">
        <f t="shared" si="18"/>
        <v/>
      </c>
      <c r="I68" s="604"/>
      <c r="J68" s="260" t="str">
        <f t="shared" si="19"/>
        <v/>
      </c>
      <c r="K68" s="261" t="str">
        <f t="shared" si="24"/>
        <v/>
      </c>
      <c r="L68" s="313"/>
      <c r="M68" s="262" t="str">
        <f t="shared" si="20"/>
        <v/>
      </c>
      <c r="N68" s="412"/>
      <c r="O68" s="413"/>
      <c r="P68" s="414"/>
      <c r="Q68" s="415"/>
      <c r="R68" s="415"/>
      <c r="S68" s="415"/>
      <c r="T68" s="415"/>
      <c r="U68" s="415"/>
      <c r="V68" s="415"/>
      <c r="W68" s="415"/>
      <c r="X68" s="415"/>
      <c r="Y68" s="415"/>
      <c r="Z68" s="415"/>
      <c r="AA68" s="416"/>
      <c r="AB68" s="416"/>
      <c r="AC68" s="263" t="str">
        <f t="shared" si="21"/>
        <v/>
      </c>
      <c r="AD68" s="264" t="str">
        <f t="shared" si="25"/>
        <v/>
      </c>
      <c r="CC68" s="250"/>
      <c r="CD68" s="247"/>
    </row>
    <row r="69" spans="1:82" ht="25.9" customHeight="1" x14ac:dyDescent="0.4">
      <c r="A69" s="552" t="e">
        <f>VLOOKUP(D69,非表示_活動量と単位!$D$8:$E$75,2,FALSE)</f>
        <v>#N/A</v>
      </c>
      <c r="B69" s="570"/>
      <c r="C69" s="557"/>
      <c r="D69" s="310"/>
      <c r="E69" s="340">
        <f t="shared" si="23"/>
        <v>0</v>
      </c>
      <c r="F69" s="260" t="str">
        <f t="shared" si="17"/>
        <v/>
      </c>
      <c r="G69" s="405"/>
      <c r="H69" s="260" t="str">
        <f t="shared" si="18"/>
        <v/>
      </c>
      <c r="I69" s="604"/>
      <c r="J69" s="260" t="str">
        <f t="shared" si="19"/>
        <v/>
      </c>
      <c r="K69" s="261" t="str">
        <f t="shared" si="24"/>
        <v/>
      </c>
      <c r="L69" s="313"/>
      <c r="M69" s="262" t="str">
        <f t="shared" si="20"/>
        <v/>
      </c>
      <c r="N69" s="412"/>
      <c r="O69" s="413"/>
      <c r="P69" s="414"/>
      <c r="Q69" s="415"/>
      <c r="R69" s="415"/>
      <c r="S69" s="415"/>
      <c r="T69" s="415"/>
      <c r="U69" s="415"/>
      <c r="V69" s="415"/>
      <c r="W69" s="415"/>
      <c r="X69" s="415"/>
      <c r="Y69" s="415"/>
      <c r="Z69" s="415"/>
      <c r="AA69" s="416"/>
      <c r="AB69" s="416"/>
      <c r="AC69" s="263" t="str">
        <f t="shared" si="21"/>
        <v/>
      </c>
      <c r="AD69" s="264" t="str">
        <f t="shared" si="25"/>
        <v/>
      </c>
      <c r="CC69" s="250"/>
      <c r="CD69" s="247"/>
    </row>
    <row r="70" spans="1:82" ht="25.9" customHeight="1" x14ac:dyDescent="0.4">
      <c r="A70" s="552" t="e">
        <f>VLOOKUP(D70,非表示_活動量と単位!$D$8:$E$75,2,FALSE)</f>
        <v>#N/A</v>
      </c>
      <c r="B70" s="570"/>
      <c r="C70" s="557"/>
      <c r="D70" s="310"/>
      <c r="E70" s="340">
        <f t="shared" ref="E70:E79" si="26">TRUNC((SUM(O70:Z70)+(N70-AA70)-AB70),0)</f>
        <v>0</v>
      </c>
      <c r="F70" s="260" t="str">
        <f t="shared" si="17"/>
        <v/>
      </c>
      <c r="G70" s="405"/>
      <c r="H70" s="260" t="str">
        <f t="shared" si="18"/>
        <v/>
      </c>
      <c r="I70" s="604"/>
      <c r="J70" s="260" t="str">
        <f t="shared" si="19"/>
        <v/>
      </c>
      <c r="K70" s="261" t="str">
        <f t="shared" si="24"/>
        <v/>
      </c>
      <c r="L70" s="313"/>
      <c r="M70" s="262" t="str">
        <f t="shared" si="20"/>
        <v/>
      </c>
      <c r="N70" s="412"/>
      <c r="O70" s="413"/>
      <c r="P70" s="414"/>
      <c r="Q70" s="415"/>
      <c r="R70" s="415"/>
      <c r="S70" s="415"/>
      <c r="T70" s="415"/>
      <c r="U70" s="415"/>
      <c r="V70" s="415"/>
      <c r="W70" s="415"/>
      <c r="X70" s="415"/>
      <c r="Y70" s="415"/>
      <c r="Z70" s="415"/>
      <c r="AA70" s="416"/>
      <c r="AB70" s="416"/>
      <c r="AC70" s="263" t="str">
        <f t="shared" si="21"/>
        <v/>
      </c>
      <c r="AD70" s="264" t="str">
        <f t="shared" ref="AD70:AD79" si="27">IF($D70="","",IF(AC70="---","---",IF(OR($D70="系統電力",$D70="産業用蒸気",$D70="温水",$D70="冷水",$D70="蒸気（産業用以外）"),E70*VLOOKUP($D70,GJ換算係数,2,FALSE),E70*G70)))</f>
        <v/>
      </c>
      <c r="CC70" s="250"/>
      <c r="CD70" s="247"/>
    </row>
    <row r="71" spans="1:82" ht="25.9" customHeight="1" x14ac:dyDescent="0.4">
      <c r="A71" s="552" t="e">
        <f>VLOOKUP(D71,非表示_活動量と単位!$D$8:$E$75,2,FALSE)</f>
        <v>#N/A</v>
      </c>
      <c r="B71" s="570"/>
      <c r="C71" s="557"/>
      <c r="D71" s="310"/>
      <c r="E71" s="340">
        <f t="shared" si="26"/>
        <v>0</v>
      </c>
      <c r="F71" s="260" t="str">
        <f t="shared" si="17"/>
        <v/>
      </c>
      <c r="G71" s="405"/>
      <c r="H71" s="260" t="str">
        <f t="shared" si="18"/>
        <v/>
      </c>
      <c r="I71" s="604"/>
      <c r="J71" s="260" t="str">
        <f t="shared" si="19"/>
        <v/>
      </c>
      <c r="K71" s="261" t="str">
        <f t="shared" si="24"/>
        <v/>
      </c>
      <c r="L71" s="313"/>
      <c r="M71" s="262" t="str">
        <f t="shared" si="20"/>
        <v/>
      </c>
      <c r="N71" s="412"/>
      <c r="O71" s="413"/>
      <c r="P71" s="414"/>
      <c r="Q71" s="415"/>
      <c r="R71" s="415"/>
      <c r="S71" s="415"/>
      <c r="T71" s="415"/>
      <c r="U71" s="415"/>
      <c r="V71" s="415"/>
      <c r="W71" s="415"/>
      <c r="X71" s="415"/>
      <c r="Y71" s="415"/>
      <c r="Z71" s="415"/>
      <c r="AA71" s="416"/>
      <c r="AB71" s="416"/>
      <c r="AC71" s="263" t="str">
        <f t="shared" si="21"/>
        <v/>
      </c>
      <c r="AD71" s="264" t="str">
        <f t="shared" si="27"/>
        <v/>
      </c>
      <c r="CC71" s="250"/>
      <c r="CD71" s="247"/>
    </row>
    <row r="72" spans="1:82" ht="25.9" customHeight="1" x14ac:dyDescent="0.4">
      <c r="A72" s="552" t="e">
        <f>VLOOKUP(D72,非表示_活動量と単位!$D$8:$E$75,2,FALSE)</f>
        <v>#N/A</v>
      </c>
      <c r="B72" s="570"/>
      <c r="C72" s="557"/>
      <c r="D72" s="310"/>
      <c r="E72" s="340">
        <f t="shared" si="26"/>
        <v>0</v>
      </c>
      <c r="F72" s="260" t="str">
        <f t="shared" si="17"/>
        <v/>
      </c>
      <c r="G72" s="405"/>
      <c r="H72" s="260" t="str">
        <f t="shared" si="18"/>
        <v/>
      </c>
      <c r="I72" s="604"/>
      <c r="J72" s="260" t="str">
        <f t="shared" si="19"/>
        <v/>
      </c>
      <c r="K72" s="261" t="str">
        <f t="shared" si="24"/>
        <v/>
      </c>
      <c r="L72" s="313"/>
      <c r="M72" s="262" t="str">
        <f t="shared" si="20"/>
        <v/>
      </c>
      <c r="N72" s="412"/>
      <c r="O72" s="413"/>
      <c r="P72" s="414"/>
      <c r="Q72" s="415"/>
      <c r="R72" s="415"/>
      <c r="S72" s="415"/>
      <c r="T72" s="415"/>
      <c r="U72" s="415"/>
      <c r="V72" s="415"/>
      <c r="W72" s="415"/>
      <c r="X72" s="415"/>
      <c r="Y72" s="415"/>
      <c r="Z72" s="415"/>
      <c r="AA72" s="416"/>
      <c r="AB72" s="416"/>
      <c r="AC72" s="263" t="str">
        <f t="shared" si="21"/>
        <v/>
      </c>
      <c r="AD72" s="264" t="str">
        <f t="shared" si="27"/>
        <v/>
      </c>
      <c r="CC72" s="250"/>
      <c r="CD72" s="247"/>
    </row>
    <row r="73" spans="1:82" ht="25.9" customHeight="1" x14ac:dyDescent="0.4">
      <c r="A73" s="552" t="e">
        <f>VLOOKUP(D73,非表示_活動量と単位!$D$8:$E$75,2,FALSE)</f>
        <v>#N/A</v>
      </c>
      <c r="B73" s="570"/>
      <c r="C73" s="557"/>
      <c r="D73" s="310"/>
      <c r="E73" s="340">
        <f t="shared" si="26"/>
        <v>0</v>
      </c>
      <c r="F73" s="260" t="str">
        <f t="shared" si="17"/>
        <v/>
      </c>
      <c r="G73" s="405"/>
      <c r="H73" s="260" t="str">
        <f t="shared" si="18"/>
        <v/>
      </c>
      <c r="I73" s="604"/>
      <c r="J73" s="260" t="str">
        <f t="shared" si="19"/>
        <v/>
      </c>
      <c r="K73" s="261" t="str">
        <f t="shared" si="24"/>
        <v/>
      </c>
      <c r="L73" s="313"/>
      <c r="M73" s="262" t="str">
        <f t="shared" si="20"/>
        <v/>
      </c>
      <c r="N73" s="412"/>
      <c r="O73" s="413"/>
      <c r="P73" s="414"/>
      <c r="Q73" s="415"/>
      <c r="R73" s="415"/>
      <c r="S73" s="415"/>
      <c r="T73" s="415"/>
      <c r="U73" s="415"/>
      <c r="V73" s="415"/>
      <c r="W73" s="415"/>
      <c r="X73" s="415"/>
      <c r="Y73" s="415"/>
      <c r="Z73" s="415"/>
      <c r="AA73" s="416"/>
      <c r="AB73" s="416"/>
      <c r="AC73" s="263" t="str">
        <f t="shared" si="21"/>
        <v/>
      </c>
      <c r="AD73" s="264" t="str">
        <f t="shared" si="27"/>
        <v/>
      </c>
      <c r="CC73" s="250"/>
      <c r="CD73" s="247"/>
    </row>
    <row r="74" spans="1:82" ht="25.9" customHeight="1" x14ac:dyDescent="0.4">
      <c r="A74" s="552" t="e">
        <f>VLOOKUP(D74,非表示_活動量と単位!$D$8:$E$75,2,FALSE)</f>
        <v>#N/A</v>
      </c>
      <c r="B74" s="570"/>
      <c r="C74" s="557"/>
      <c r="D74" s="310"/>
      <c r="E74" s="340">
        <f t="shared" si="26"/>
        <v>0</v>
      </c>
      <c r="F74" s="260" t="str">
        <f t="shared" si="17"/>
        <v/>
      </c>
      <c r="G74" s="405"/>
      <c r="H74" s="260" t="str">
        <f t="shared" si="18"/>
        <v/>
      </c>
      <c r="I74" s="604"/>
      <c r="J74" s="260" t="str">
        <f t="shared" si="19"/>
        <v/>
      </c>
      <c r="K74" s="261" t="str">
        <f t="shared" si="24"/>
        <v/>
      </c>
      <c r="L74" s="313"/>
      <c r="M74" s="262" t="str">
        <f t="shared" si="20"/>
        <v/>
      </c>
      <c r="N74" s="412"/>
      <c r="O74" s="413"/>
      <c r="P74" s="414"/>
      <c r="Q74" s="415"/>
      <c r="R74" s="415"/>
      <c r="S74" s="415"/>
      <c r="T74" s="415"/>
      <c r="U74" s="415"/>
      <c r="V74" s="415"/>
      <c r="W74" s="415"/>
      <c r="X74" s="415"/>
      <c r="Y74" s="415"/>
      <c r="Z74" s="415"/>
      <c r="AA74" s="416"/>
      <c r="AB74" s="416"/>
      <c r="AC74" s="263" t="str">
        <f t="shared" si="21"/>
        <v/>
      </c>
      <c r="AD74" s="264" t="str">
        <f t="shared" si="27"/>
        <v/>
      </c>
      <c r="CC74" s="250"/>
      <c r="CD74" s="247"/>
    </row>
    <row r="75" spans="1:82" ht="25.9" customHeight="1" x14ac:dyDescent="0.4">
      <c r="A75" s="552" t="e">
        <f>VLOOKUP(D75,非表示_活動量と単位!$D$8:$E$75,2,FALSE)</f>
        <v>#N/A</v>
      </c>
      <c r="B75" s="570"/>
      <c r="C75" s="557"/>
      <c r="D75" s="310"/>
      <c r="E75" s="340">
        <f t="shared" si="26"/>
        <v>0</v>
      </c>
      <c r="F75" s="260" t="str">
        <f t="shared" si="17"/>
        <v/>
      </c>
      <c r="G75" s="405"/>
      <c r="H75" s="260" t="str">
        <f t="shared" si="18"/>
        <v/>
      </c>
      <c r="I75" s="604"/>
      <c r="J75" s="260" t="str">
        <f t="shared" si="19"/>
        <v/>
      </c>
      <c r="K75" s="261" t="str">
        <f t="shared" si="24"/>
        <v/>
      </c>
      <c r="L75" s="313"/>
      <c r="M75" s="262" t="str">
        <f t="shared" si="20"/>
        <v/>
      </c>
      <c r="N75" s="412"/>
      <c r="O75" s="413"/>
      <c r="P75" s="414"/>
      <c r="Q75" s="415"/>
      <c r="R75" s="415"/>
      <c r="S75" s="415"/>
      <c r="T75" s="415"/>
      <c r="U75" s="415"/>
      <c r="V75" s="415"/>
      <c r="W75" s="415"/>
      <c r="X75" s="415"/>
      <c r="Y75" s="415"/>
      <c r="Z75" s="415"/>
      <c r="AA75" s="416"/>
      <c r="AB75" s="416"/>
      <c r="AC75" s="263" t="str">
        <f t="shared" si="21"/>
        <v/>
      </c>
      <c r="AD75" s="264" t="str">
        <f t="shared" si="27"/>
        <v/>
      </c>
      <c r="CC75" s="250"/>
      <c r="CD75" s="247"/>
    </row>
    <row r="76" spans="1:82" ht="25.9" customHeight="1" x14ac:dyDescent="0.4">
      <c r="A76" s="552" t="e">
        <f>VLOOKUP(D76,非表示_活動量と単位!$D$8:$E$75,2,FALSE)</f>
        <v>#N/A</v>
      </c>
      <c r="B76" s="570"/>
      <c r="C76" s="557"/>
      <c r="D76" s="310"/>
      <c r="E76" s="340">
        <f t="shared" si="26"/>
        <v>0</v>
      </c>
      <c r="F76" s="260" t="str">
        <f t="shared" si="17"/>
        <v/>
      </c>
      <c r="G76" s="405"/>
      <c r="H76" s="260" t="str">
        <f t="shared" si="18"/>
        <v/>
      </c>
      <c r="I76" s="604"/>
      <c r="J76" s="260" t="str">
        <f t="shared" si="19"/>
        <v/>
      </c>
      <c r="K76" s="261" t="str">
        <f t="shared" si="24"/>
        <v/>
      </c>
      <c r="L76" s="313"/>
      <c r="M76" s="262" t="str">
        <f t="shared" si="20"/>
        <v/>
      </c>
      <c r="N76" s="412"/>
      <c r="O76" s="413"/>
      <c r="P76" s="414"/>
      <c r="Q76" s="415"/>
      <c r="R76" s="415"/>
      <c r="S76" s="415"/>
      <c r="T76" s="415"/>
      <c r="U76" s="415"/>
      <c r="V76" s="415"/>
      <c r="W76" s="415"/>
      <c r="X76" s="415"/>
      <c r="Y76" s="415"/>
      <c r="Z76" s="415"/>
      <c r="AA76" s="416"/>
      <c r="AB76" s="416"/>
      <c r="AC76" s="263" t="str">
        <f t="shared" si="21"/>
        <v/>
      </c>
      <c r="AD76" s="264" t="str">
        <f t="shared" si="27"/>
        <v/>
      </c>
    </row>
    <row r="77" spans="1:82" ht="25.9" customHeight="1" x14ac:dyDescent="0.4">
      <c r="A77" s="552" t="e">
        <f>VLOOKUP(D77,非表示_活動量と単位!$D$8:$E$75,2,FALSE)</f>
        <v>#N/A</v>
      </c>
      <c r="B77" s="570"/>
      <c r="C77" s="557"/>
      <c r="D77" s="310"/>
      <c r="E77" s="340">
        <f t="shared" si="26"/>
        <v>0</v>
      </c>
      <c r="F77" s="260" t="str">
        <f t="shared" si="17"/>
        <v/>
      </c>
      <c r="G77" s="405"/>
      <c r="H77" s="260" t="str">
        <f t="shared" si="18"/>
        <v/>
      </c>
      <c r="I77" s="604"/>
      <c r="J77" s="260" t="str">
        <f t="shared" si="19"/>
        <v/>
      </c>
      <c r="K77" s="261" t="str">
        <f t="shared" si="24"/>
        <v/>
      </c>
      <c r="L77" s="313"/>
      <c r="M77" s="262" t="str">
        <f t="shared" si="20"/>
        <v/>
      </c>
      <c r="N77" s="412"/>
      <c r="O77" s="413"/>
      <c r="P77" s="414"/>
      <c r="Q77" s="415"/>
      <c r="R77" s="415"/>
      <c r="S77" s="415"/>
      <c r="T77" s="415"/>
      <c r="U77" s="415"/>
      <c r="V77" s="415"/>
      <c r="W77" s="415"/>
      <c r="X77" s="415"/>
      <c r="Y77" s="415"/>
      <c r="Z77" s="415"/>
      <c r="AA77" s="416"/>
      <c r="AB77" s="416"/>
      <c r="AC77" s="263" t="str">
        <f t="shared" si="21"/>
        <v/>
      </c>
      <c r="AD77" s="264" t="str">
        <f t="shared" si="27"/>
        <v/>
      </c>
      <c r="CC77" s="250"/>
      <c r="CD77" s="247"/>
    </row>
    <row r="78" spans="1:82" ht="25.9" customHeight="1" x14ac:dyDescent="0.4">
      <c r="A78" s="552" t="e">
        <f>VLOOKUP(D78,非表示_活動量と単位!$D$8:$E$75,2,FALSE)</f>
        <v>#N/A</v>
      </c>
      <c r="B78" s="570"/>
      <c r="C78" s="557"/>
      <c r="D78" s="310"/>
      <c r="E78" s="340">
        <f t="shared" si="26"/>
        <v>0</v>
      </c>
      <c r="F78" s="260" t="str">
        <f t="shared" si="17"/>
        <v/>
      </c>
      <c r="G78" s="405"/>
      <c r="H78" s="260" t="str">
        <f t="shared" si="18"/>
        <v/>
      </c>
      <c r="I78" s="604"/>
      <c r="J78" s="260" t="str">
        <f t="shared" si="19"/>
        <v/>
      </c>
      <c r="K78" s="261" t="str">
        <f t="shared" si="24"/>
        <v/>
      </c>
      <c r="L78" s="313"/>
      <c r="M78" s="262" t="str">
        <f t="shared" si="20"/>
        <v/>
      </c>
      <c r="N78" s="412"/>
      <c r="O78" s="413"/>
      <c r="P78" s="414"/>
      <c r="Q78" s="415"/>
      <c r="R78" s="415"/>
      <c r="S78" s="415"/>
      <c r="T78" s="415"/>
      <c r="U78" s="415"/>
      <c r="V78" s="415"/>
      <c r="W78" s="415"/>
      <c r="X78" s="415"/>
      <c r="Y78" s="415"/>
      <c r="Z78" s="415"/>
      <c r="AA78" s="416"/>
      <c r="AB78" s="416"/>
      <c r="AC78" s="263" t="str">
        <f t="shared" si="21"/>
        <v/>
      </c>
      <c r="AD78" s="264" t="str">
        <f t="shared" si="27"/>
        <v/>
      </c>
      <c r="CC78" s="250"/>
      <c r="CD78" s="247"/>
    </row>
    <row r="79" spans="1:82" ht="25.9" customHeight="1" x14ac:dyDescent="0.4">
      <c r="A79" s="552" t="e">
        <f>VLOOKUP(D79,非表示_活動量と単位!$D$8:$E$75,2,FALSE)</f>
        <v>#N/A</v>
      </c>
      <c r="B79" s="570"/>
      <c r="C79" s="557"/>
      <c r="D79" s="310"/>
      <c r="E79" s="340">
        <f t="shared" si="26"/>
        <v>0</v>
      </c>
      <c r="F79" s="260" t="str">
        <f t="shared" si="17"/>
        <v/>
      </c>
      <c r="G79" s="405"/>
      <c r="H79" s="260" t="str">
        <f t="shared" si="18"/>
        <v/>
      </c>
      <c r="I79" s="604"/>
      <c r="J79" s="260" t="str">
        <f t="shared" si="19"/>
        <v/>
      </c>
      <c r="K79" s="261" t="str">
        <f t="shared" si="24"/>
        <v/>
      </c>
      <c r="L79" s="313"/>
      <c r="M79" s="262" t="str">
        <f t="shared" si="20"/>
        <v/>
      </c>
      <c r="N79" s="412"/>
      <c r="O79" s="413"/>
      <c r="P79" s="414"/>
      <c r="Q79" s="415"/>
      <c r="R79" s="415"/>
      <c r="S79" s="415"/>
      <c r="T79" s="415"/>
      <c r="U79" s="415"/>
      <c r="V79" s="415"/>
      <c r="W79" s="415"/>
      <c r="X79" s="415"/>
      <c r="Y79" s="415"/>
      <c r="Z79" s="415"/>
      <c r="AA79" s="416"/>
      <c r="AB79" s="416"/>
      <c r="AC79" s="263" t="str">
        <f t="shared" si="21"/>
        <v/>
      </c>
      <c r="AD79" s="264" t="str">
        <f t="shared" si="27"/>
        <v/>
      </c>
      <c r="CC79" s="250"/>
      <c r="CD79" s="247"/>
    </row>
    <row r="80" spans="1:82" ht="25.9" customHeight="1" x14ac:dyDescent="0.4">
      <c r="A80" s="552" t="e">
        <f>VLOOKUP(D80,非表示_活動量と単位!$D$8:$E$75,2,FALSE)</f>
        <v>#N/A</v>
      </c>
      <c r="B80" s="570"/>
      <c r="C80" s="557"/>
      <c r="D80" s="310"/>
      <c r="E80" s="340">
        <f t="shared" si="16"/>
        <v>0</v>
      </c>
      <c r="F80" s="260" t="str">
        <f t="shared" si="17"/>
        <v/>
      </c>
      <c r="G80" s="405"/>
      <c r="H80" s="260" t="str">
        <f t="shared" si="18"/>
        <v/>
      </c>
      <c r="I80" s="604"/>
      <c r="J80" s="260" t="str">
        <f t="shared" si="19"/>
        <v/>
      </c>
      <c r="K80" s="261" t="str">
        <f t="shared" ref="K80:K102" si="28">IF($D80="","",IF($A80=0,E80*G80*I80,E80*I80))</f>
        <v/>
      </c>
      <c r="L80" s="313"/>
      <c r="M80" s="262" t="str">
        <f t="shared" si="20"/>
        <v/>
      </c>
      <c r="N80" s="412"/>
      <c r="O80" s="413"/>
      <c r="P80" s="414"/>
      <c r="Q80" s="415"/>
      <c r="R80" s="415"/>
      <c r="S80" s="415"/>
      <c r="T80" s="415"/>
      <c r="U80" s="415"/>
      <c r="V80" s="415"/>
      <c r="W80" s="415"/>
      <c r="X80" s="415"/>
      <c r="Y80" s="415"/>
      <c r="Z80" s="415"/>
      <c r="AA80" s="416"/>
      <c r="AB80" s="416"/>
      <c r="AC80" s="263" t="str">
        <f t="shared" si="21"/>
        <v/>
      </c>
      <c r="AD80" s="264" t="str">
        <f t="shared" si="22"/>
        <v/>
      </c>
      <c r="CC80" s="250"/>
      <c r="CD80" s="247"/>
    </row>
    <row r="81" spans="1:82" ht="25.9" customHeight="1" x14ac:dyDescent="0.4">
      <c r="A81" s="552" t="e">
        <f>VLOOKUP(D81,非表示_活動量と単位!$D$8:$E$75,2,FALSE)</f>
        <v>#N/A</v>
      </c>
      <c r="B81" s="570"/>
      <c r="C81" s="557"/>
      <c r="D81" s="310"/>
      <c r="E81" s="340">
        <f t="shared" si="16"/>
        <v>0</v>
      </c>
      <c r="F81" s="260" t="str">
        <f t="shared" si="17"/>
        <v/>
      </c>
      <c r="G81" s="405"/>
      <c r="H81" s="260" t="str">
        <f t="shared" si="18"/>
        <v/>
      </c>
      <c r="I81" s="604"/>
      <c r="J81" s="260" t="str">
        <f t="shared" si="19"/>
        <v/>
      </c>
      <c r="K81" s="261" t="str">
        <f t="shared" si="28"/>
        <v/>
      </c>
      <c r="L81" s="313"/>
      <c r="M81" s="262" t="str">
        <f t="shared" si="20"/>
        <v/>
      </c>
      <c r="N81" s="412"/>
      <c r="O81" s="413"/>
      <c r="P81" s="414"/>
      <c r="Q81" s="415"/>
      <c r="R81" s="415"/>
      <c r="S81" s="415"/>
      <c r="T81" s="415"/>
      <c r="U81" s="415"/>
      <c r="V81" s="415"/>
      <c r="W81" s="415"/>
      <c r="X81" s="415"/>
      <c r="Y81" s="415"/>
      <c r="Z81" s="415"/>
      <c r="AA81" s="416"/>
      <c r="AB81" s="416"/>
      <c r="AC81" s="263" t="str">
        <f t="shared" si="21"/>
        <v/>
      </c>
      <c r="AD81" s="264" t="str">
        <f t="shared" si="22"/>
        <v/>
      </c>
      <c r="CC81" s="250"/>
      <c r="CD81" s="247"/>
    </row>
    <row r="82" spans="1:82" ht="25.9" customHeight="1" x14ac:dyDescent="0.4">
      <c r="A82" s="552" t="e">
        <f>VLOOKUP(D82,非表示_活動量と単位!$D$8:$E$75,2,FALSE)</f>
        <v>#N/A</v>
      </c>
      <c r="B82" s="570"/>
      <c r="C82" s="557"/>
      <c r="D82" s="310"/>
      <c r="E82" s="340">
        <f t="shared" si="16"/>
        <v>0</v>
      </c>
      <c r="F82" s="260" t="str">
        <f t="shared" si="17"/>
        <v/>
      </c>
      <c r="G82" s="405"/>
      <c r="H82" s="260" t="str">
        <f t="shared" si="18"/>
        <v/>
      </c>
      <c r="I82" s="604"/>
      <c r="J82" s="260" t="str">
        <f t="shared" si="19"/>
        <v/>
      </c>
      <c r="K82" s="261" t="str">
        <f t="shared" si="28"/>
        <v/>
      </c>
      <c r="L82" s="313"/>
      <c r="M82" s="262" t="str">
        <f t="shared" si="20"/>
        <v/>
      </c>
      <c r="N82" s="412"/>
      <c r="O82" s="413"/>
      <c r="P82" s="414"/>
      <c r="Q82" s="415"/>
      <c r="R82" s="415"/>
      <c r="S82" s="415"/>
      <c r="T82" s="415"/>
      <c r="U82" s="415"/>
      <c r="V82" s="415"/>
      <c r="W82" s="415"/>
      <c r="X82" s="415"/>
      <c r="Y82" s="415"/>
      <c r="Z82" s="415"/>
      <c r="AA82" s="416"/>
      <c r="AB82" s="416"/>
      <c r="AC82" s="263" t="str">
        <f t="shared" si="21"/>
        <v/>
      </c>
      <c r="AD82" s="264" t="str">
        <f t="shared" si="22"/>
        <v/>
      </c>
      <c r="CC82" s="250"/>
      <c r="CD82" s="247"/>
    </row>
    <row r="83" spans="1:82" ht="25.9" customHeight="1" x14ac:dyDescent="0.4">
      <c r="A83" s="552" t="e">
        <f>VLOOKUP(D83,非表示_活動量と単位!$D$8:$E$75,2,FALSE)</f>
        <v>#N/A</v>
      </c>
      <c r="B83" s="570"/>
      <c r="C83" s="557"/>
      <c r="D83" s="310"/>
      <c r="E83" s="340">
        <f t="shared" si="16"/>
        <v>0</v>
      </c>
      <c r="F83" s="260" t="str">
        <f t="shared" si="17"/>
        <v/>
      </c>
      <c r="G83" s="405"/>
      <c r="H83" s="260" t="str">
        <f t="shared" si="18"/>
        <v/>
      </c>
      <c r="I83" s="604"/>
      <c r="J83" s="260" t="str">
        <f t="shared" si="19"/>
        <v/>
      </c>
      <c r="K83" s="261" t="str">
        <f t="shared" si="28"/>
        <v/>
      </c>
      <c r="L83" s="313"/>
      <c r="M83" s="262" t="str">
        <f t="shared" si="20"/>
        <v/>
      </c>
      <c r="N83" s="412"/>
      <c r="O83" s="413"/>
      <c r="P83" s="414"/>
      <c r="Q83" s="415"/>
      <c r="R83" s="415"/>
      <c r="S83" s="415"/>
      <c r="T83" s="415"/>
      <c r="U83" s="415"/>
      <c r="V83" s="415"/>
      <c r="W83" s="415"/>
      <c r="X83" s="415"/>
      <c r="Y83" s="415"/>
      <c r="Z83" s="415"/>
      <c r="AA83" s="416"/>
      <c r="AB83" s="416"/>
      <c r="AC83" s="263" t="str">
        <f t="shared" si="21"/>
        <v/>
      </c>
      <c r="AD83" s="264" t="str">
        <f t="shared" si="22"/>
        <v/>
      </c>
      <c r="CC83" s="250"/>
      <c r="CD83" s="247"/>
    </row>
    <row r="84" spans="1:82" ht="25.9" customHeight="1" x14ac:dyDescent="0.4">
      <c r="A84" s="552" t="e">
        <f>VLOOKUP(D84,非表示_活動量と単位!$D$8:$E$75,2,FALSE)</f>
        <v>#N/A</v>
      </c>
      <c r="B84" s="570"/>
      <c r="C84" s="557"/>
      <c r="D84" s="310"/>
      <c r="E84" s="340">
        <f t="shared" si="16"/>
        <v>0</v>
      </c>
      <c r="F84" s="260" t="str">
        <f t="shared" si="17"/>
        <v/>
      </c>
      <c r="G84" s="405"/>
      <c r="H84" s="260" t="str">
        <f t="shared" si="18"/>
        <v/>
      </c>
      <c r="I84" s="604"/>
      <c r="J84" s="260" t="str">
        <f t="shared" si="19"/>
        <v/>
      </c>
      <c r="K84" s="261" t="str">
        <f t="shared" si="28"/>
        <v/>
      </c>
      <c r="L84" s="313"/>
      <c r="M84" s="262" t="str">
        <f t="shared" si="20"/>
        <v/>
      </c>
      <c r="N84" s="412"/>
      <c r="O84" s="413"/>
      <c r="P84" s="414"/>
      <c r="Q84" s="415"/>
      <c r="R84" s="415"/>
      <c r="S84" s="415"/>
      <c r="T84" s="415"/>
      <c r="U84" s="415"/>
      <c r="V84" s="415"/>
      <c r="W84" s="415"/>
      <c r="X84" s="415"/>
      <c r="Y84" s="415"/>
      <c r="Z84" s="415"/>
      <c r="AA84" s="416"/>
      <c r="AB84" s="416"/>
      <c r="AC84" s="263" t="str">
        <f t="shared" si="21"/>
        <v/>
      </c>
      <c r="AD84" s="264" t="str">
        <f t="shared" si="22"/>
        <v/>
      </c>
      <c r="CC84" s="250"/>
      <c r="CD84" s="247"/>
    </row>
    <row r="85" spans="1:82" ht="25.9" customHeight="1" x14ac:dyDescent="0.4">
      <c r="A85" s="552" t="e">
        <f>VLOOKUP(D85,非表示_活動量と単位!$D$8:$E$75,2,FALSE)</f>
        <v>#N/A</v>
      </c>
      <c r="B85" s="570"/>
      <c r="C85" s="557"/>
      <c r="D85" s="310"/>
      <c r="E85" s="340">
        <f t="shared" si="16"/>
        <v>0</v>
      </c>
      <c r="F85" s="260" t="str">
        <f t="shared" si="17"/>
        <v/>
      </c>
      <c r="G85" s="405"/>
      <c r="H85" s="260" t="str">
        <f t="shared" si="18"/>
        <v/>
      </c>
      <c r="I85" s="604"/>
      <c r="J85" s="260" t="str">
        <f t="shared" si="19"/>
        <v/>
      </c>
      <c r="K85" s="261" t="str">
        <f t="shared" si="28"/>
        <v/>
      </c>
      <c r="L85" s="313"/>
      <c r="M85" s="262" t="str">
        <f t="shared" si="20"/>
        <v/>
      </c>
      <c r="N85" s="412"/>
      <c r="O85" s="413"/>
      <c r="P85" s="414"/>
      <c r="Q85" s="415"/>
      <c r="R85" s="415"/>
      <c r="S85" s="415"/>
      <c r="T85" s="415"/>
      <c r="U85" s="415"/>
      <c r="V85" s="415"/>
      <c r="W85" s="415"/>
      <c r="X85" s="415"/>
      <c r="Y85" s="415"/>
      <c r="Z85" s="415"/>
      <c r="AA85" s="416"/>
      <c r="AB85" s="416"/>
      <c r="AC85" s="263" t="str">
        <f t="shared" si="21"/>
        <v/>
      </c>
      <c r="AD85" s="264" t="str">
        <f t="shared" si="22"/>
        <v/>
      </c>
      <c r="CC85" s="250"/>
      <c r="CD85" s="247"/>
    </row>
    <row r="86" spans="1:82" ht="25.9" customHeight="1" x14ac:dyDescent="0.4">
      <c r="A86" s="552" t="e">
        <f>VLOOKUP(D86,非表示_活動量と単位!$D$8:$E$75,2,FALSE)</f>
        <v>#N/A</v>
      </c>
      <c r="B86" s="570"/>
      <c r="C86" s="557"/>
      <c r="D86" s="310"/>
      <c r="E86" s="340">
        <f t="shared" si="16"/>
        <v>0</v>
      </c>
      <c r="F86" s="260" t="str">
        <f t="shared" si="17"/>
        <v/>
      </c>
      <c r="G86" s="405"/>
      <c r="H86" s="260" t="str">
        <f t="shared" si="18"/>
        <v/>
      </c>
      <c r="I86" s="604"/>
      <c r="J86" s="260" t="str">
        <f t="shared" si="19"/>
        <v/>
      </c>
      <c r="K86" s="261" t="str">
        <f t="shared" si="28"/>
        <v/>
      </c>
      <c r="L86" s="313"/>
      <c r="M86" s="262" t="str">
        <f t="shared" si="20"/>
        <v/>
      </c>
      <c r="N86" s="412"/>
      <c r="O86" s="413"/>
      <c r="P86" s="414"/>
      <c r="Q86" s="415"/>
      <c r="R86" s="415"/>
      <c r="S86" s="415"/>
      <c r="T86" s="415"/>
      <c r="U86" s="415"/>
      <c r="V86" s="415"/>
      <c r="W86" s="415"/>
      <c r="X86" s="415"/>
      <c r="Y86" s="415"/>
      <c r="Z86" s="415"/>
      <c r="AA86" s="416"/>
      <c r="AB86" s="416"/>
      <c r="AC86" s="263" t="str">
        <f t="shared" si="21"/>
        <v/>
      </c>
      <c r="AD86" s="264" t="str">
        <f t="shared" si="22"/>
        <v/>
      </c>
      <c r="CC86" s="250"/>
      <c r="CD86" s="247"/>
    </row>
    <row r="87" spans="1:82" ht="25.9" customHeight="1" x14ac:dyDescent="0.4">
      <c r="A87" s="552" t="e">
        <f>VLOOKUP(D87,非表示_活動量と単位!$D$8:$E$75,2,FALSE)</f>
        <v>#N/A</v>
      </c>
      <c r="B87" s="570"/>
      <c r="C87" s="557"/>
      <c r="D87" s="310"/>
      <c r="E87" s="340">
        <f t="shared" si="16"/>
        <v>0</v>
      </c>
      <c r="F87" s="260" t="str">
        <f t="shared" si="17"/>
        <v/>
      </c>
      <c r="G87" s="405"/>
      <c r="H87" s="260" t="str">
        <f t="shared" si="18"/>
        <v/>
      </c>
      <c r="I87" s="604"/>
      <c r="J87" s="260" t="str">
        <f t="shared" si="19"/>
        <v/>
      </c>
      <c r="K87" s="261" t="str">
        <f t="shared" si="28"/>
        <v/>
      </c>
      <c r="L87" s="313"/>
      <c r="M87" s="262" t="str">
        <f t="shared" si="20"/>
        <v/>
      </c>
      <c r="N87" s="412"/>
      <c r="O87" s="413"/>
      <c r="P87" s="414"/>
      <c r="Q87" s="415"/>
      <c r="R87" s="415"/>
      <c r="S87" s="415"/>
      <c r="T87" s="415"/>
      <c r="U87" s="415"/>
      <c r="V87" s="415"/>
      <c r="W87" s="415"/>
      <c r="X87" s="415"/>
      <c r="Y87" s="415"/>
      <c r="Z87" s="415"/>
      <c r="AA87" s="416"/>
      <c r="AB87" s="416"/>
      <c r="AC87" s="263" t="str">
        <f t="shared" si="21"/>
        <v/>
      </c>
      <c r="AD87" s="264" t="str">
        <f t="shared" si="22"/>
        <v/>
      </c>
    </row>
    <row r="88" spans="1:82" ht="25.9" customHeight="1" x14ac:dyDescent="0.4">
      <c r="A88" s="552" t="e">
        <f>VLOOKUP(D88,非表示_活動量と単位!$D$8:$E$75,2,FALSE)</f>
        <v>#N/A</v>
      </c>
      <c r="B88" s="570"/>
      <c r="C88" s="557"/>
      <c r="D88" s="310"/>
      <c r="E88" s="340">
        <f t="shared" ref="E88:E92" si="29">TRUNC((SUM(O88:Z88)+(N88-AA88)-AB88),0)</f>
        <v>0</v>
      </c>
      <c r="F88" s="260" t="str">
        <f t="shared" si="17"/>
        <v/>
      </c>
      <c r="G88" s="405"/>
      <c r="H88" s="260" t="str">
        <f t="shared" si="18"/>
        <v/>
      </c>
      <c r="I88" s="604"/>
      <c r="J88" s="260" t="str">
        <f t="shared" si="19"/>
        <v/>
      </c>
      <c r="K88" s="261" t="str">
        <f t="shared" si="28"/>
        <v/>
      </c>
      <c r="L88" s="313"/>
      <c r="M88" s="262" t="str">
        <f t="shared" si="20"/>
        <v/>
      </c>
      <c r="N88" s="412"/>
      <c r="O88" s="413"/>
      <c r="P88" s="414"/>
      <c r="Q88" s="415"/>
      <c r="R88" s="415"/>
      <c r="S88" s="415"/>
      <c r="T88" s="415"/>
      <c r="U88" s="415"/>
      <c r="V88" s="415"/>
      <c r="W88" s="415"/>
      <c r="X88" s="415"/>
      <c r="Y88" s="415"/>
      <c r="Z88" s="415"/>
      <c r="AA88" s="416"/>
      <c r="AB88" s="416"/>
      <c r="AC88" s="263" t="str">
        <f t="shared" si="21"/>
        <v/>
      </c>
      <c r="AD88" s="264" t="str">
        <f t="shared" ref="AD88:AD92" si="30">IF($D88="","",IF(AC88="---","---",IF(OR($D88="系統電力",$D88="産業用蒸気",$D88="温水",$D88="冷水",$D88="蒸気（産業用以外）"),E88*VLOOKUP($D88,GJ換算係数,2,FALSE),E88*G88)))</f>
        <v/>
      </c>
      <c r="CC88" s="250"/>
      <c r="CD88" s="247"/>
    </row>
    <row r="89" spans="1:82" ht="25.9" customHeight="1" x14ac:dyDescent="0.4">
      <c r="A89" s="552" t="e">
        <f>VLOOKUP(D89,非表示_活動量と単位!$D$8:$E$75,2,FALSE)</f>
        <v>#N/A</v>
      </c>
      <c r="B89" s="570"/>
      <c r="C89" s="557"/>
      <c r="D89" s="310"/>
      <c r="E89" s="340">
        <f t="shared" si="29"/>
        <v>0</v>
      </c>
      <c r="F89" s="260" t="str">
        <f t="shared" si="17"/>
        <v/>
      </c>
      <c r="G89" s="405"/>
      <c r="H89" s="260" t="str">
        <f t="shared" si="18"/>
        <v/>
      </c>
      <c r="I89" s="604"/>
      <c r="J89" s="260" t="str">
        <f t="shared" si="19"/>
        <v/>
      </c>
      <c r="K89" s="261" t="str">
        <f t="shared" si="28"/>
        <v/>
      </c>
      <c r="L89" s="313"/>
      <c r="M89" s="262" t="str">
        <f t="shared" si="20"/>
        <v/>
      </c>
      <c r="N89" s="412"/>
      <c r="O89" s="413"/>
      <c r="P89" s="414"/>
      <c r="Q89" s="415"/>
      <c r="R89" s="415"/>
      <c r="S89" s="415"/>
      <c r="T89" s="415"/>
      <c r="U89" s="415"/>
      <c r="V89" s="415"/>
      <c r="W89" s="415"/>
      <c r="X89" s="415"/>
      <c r="Y89" s="415"/>
      <c r="Z89" s="415"/>
      <c r="AA89" s="416"/>
      <c r="AB89" s="416"/>
      <c r="AC89" s="263" t="str">
        <f t="shared" si="21"/>
        <v/>
      </c>
      <c r="AD89" s="264" t="str">
        <f t="shared" si="30"/>
        <v/>
      </c>
      <c r="CC89" s="250"/>
      <c r="CD89" s="247"/>
    </row>
    <row r="90" spans="1:82" ht="25.9" customHeight="1" x14ac:dyDescent="0.4">
      <c r="A90" s="552" t="e">
        <f>VLOOKUP(D90,非表示_活動量と単位!$D$8:$E$75,2,FALSE)</f>
        <v>#N/A</v>
      </c>
      <c r="B90" s="570"/>
      <c r="C90" s="557"/>
      <c r="D90" s="310"/>
      <c r="E90" s="340">
        <f t="shared" si="29"/>
        <v>0</v>
      </c>
      <c r="F90" s="260" t="str">
        <f t="shared" si="17"/>
        <v/>
      </c>
      <c r="G90" s="405"/>
      <c r="H90" s="260" t="str">
        <f t="shared" si="18"/>
        <v/>
      </c>
      <c r="I90" s="604"/>
      <c r="J90" s="260" t="str">
        <f t="shared" si="19"/>
        <v/>
      </c>
      <c r="K90" s="261" t="str">
        <f t="shared" si="28"/>
        <v/>
      </c>
      <c r="L90" s="313"/>
      <c r="M90" s="262" t="str">
        <f t="shared" si="20"/>
        <v/>
      </c>
      <c r="N90" s="412"/>
      <c r="O90" s="413"/>
      <c r="P90" s="414"/>
      <c r="Q90" s="415"/>
      <c r="R90" s="415"/>
      <c r="S90" s="415"/>
      <c r="T90" s="415"/>
      <c r="U90" s="415"/>
      <c r="V90" s="415"/>
      <c r="W90" s="415"/>
      <c r="X90" s="415"/>
      <c r="Y90" s="415"/>
      <c r="Z90" s="415"/>
      <c r="AA90" s="416"/>
      <c r="AB90" s="416"/>
      <c r="AC90" s="263" t="str">
        <f t="shared" si="21"/>
        <v/>
      </c>
      <c r="AD90" s="264" t="str">
        <f t="shared" si="30"/>
        <v/>
      </c>
      <c r="CC90" s="250"/>
      <c r="CD90" s="247"/>
    </row>
    <row r="91" spans="1:82" ht="25.9" customHeight="1" x14ac:dyDescent="0.4">
      <c r="A91" s="552" t="e">
        <f>VLOOKUP(D91,非表示_活動量と単位!$D$8:$E$75,2,FALSE)</f>
        <v>#N/A</v>
      </c>
      <c r="B91" s="570"/>
      <c r="C91" s="557"/>
      <c r="D91" s="310"/>
      <c r="E91" s="340">
        <f t="shared" si="29"/>
        <v>0</v>
      </c>
      <c r="F91" s="260" t="str">
        <f t="shared" si="17"/>
        <v/>
      </c>
      <c r="G91" s="405"/>
      <c r="H91" s="260" t="str">
        <f t="shared" si="18"/>
        <v/>
      </c>
      <c r="I91" s="604"/>
      <c r="J91" s="260" t="str">
        <f t="shared" si="19"/>
        <v/>
      </c>
      <c r="K91" s="261" t="str">
        <f t="shared" si="28"/>
        <v/>
      </c>
      <c r="L91" s="313"/>
      <c r="M91" s="262" t="str">
        <f t="shared" si="20"/>
        <v/>
      </c>
      <c r="N91" s="412"/>
      <c r="O91" s="413"/>
      <c r="P91" s="414"/>
      <c r="Q91" s="415"/>
      <c r="R91" s="415"/>
      <c r="S91" s="415"/>
      <c r="T91" s="415"/>
      <c r="U91" s="415"/>
      <c r="V91" s="415"/>
      <c r="W91" s="415"/>
      <c r="X91" s="415"/>
      <c r="Y91" s="415"/>
      <c r="Z91" s="415"/>
      <c r="AA91" s="416"/>
      <c r="AB91" s="416"/>
      <c r="AC91" s="263" t="str">
        <f t="shared" si="21"/>
        <v/>
      </c>
      <c r="AD91" s="264" t="str">
        <f t="shared" si="30"/>
        <v/>
      </c>
      <c r="CC91" s="250"/>
      <c r="CD91" s="247"/>
    </row>
    <row r="92" spans="1:82" ht="25.9" customHeight="1" x14ac:dyDescent="0.4">
      <c r="A92" s="552" t="e">
        <f>VLOOKUP(D92,非表示_活動量と単位!$D$8:$E$75,2,FALSE)</f>
        <v>#N/A</v>
      </c>
      <c r="B92" s="570"/>
      <c r="C92" s="557"/>
      <c r="D92" s="310"/>
      <c r="E92" s="340">
        <f t="shared" si="29"/>
        <v>0</v>
      </c>
      <c r="F92" s="260" t="str">
        <f t="shared" si="17"/>
        <v/>
      </c>
      <c r="G92" s="405"/>
      <c r="H92" s="260" t="str">
        <f t="shared" si="18"/>
        <v/>
      </c>
      <c r="I92" s="604"/>
      <c r="J92" s="260" t="str">
        <f t="shared" si="19"/>
        <v/>
      </c>
      <c r="K92" s="261" t="str">
        <f t="shared" si="28"/>
        <v/>
      </c>
      <c r="L92" s="313"/>
      <c r="M92" s="262" t="str">
        <f t="shared" si="20"/>
        <v/>
      </c>
      <c r="N92" s="412"/>
      <c r="O92" s="413"/>
      <c r="P92" s="414"/>
      <c r="Q92" s="415"/>
      <c r="R92" s="415"/>
      <c r="S92" s="415"/>
      <c r="T92" s="415"/>
      <c r="U92" s="415"/>
      <c r="V92" s="415"/>
      <c r="W92" s="415"/>
      <c r="X92" s="415"/>
      <c r="Y92" s="415"/>
      <c r="Z92" s="415"/>
      <c r="AA92" s="416"/>
      <c r="AB92" s="416"/>
      <c r="AC92" s="263" t="str">
        <f t="shared" si="21"/>
        <v/>
      </c>
      <c r="AD92" s="264" t="str">
        <f t="shared" si="30"/>
        <v/>
      </c>
    </row>
    <row r="93" spans="1:82" ht="25.9" customHeight="1" x14ac:dyDescent="0.4">
      <c r="A93" s="552" t="e">
        <f>VLOOKUP(D93,非表示_活動量と単位!$D$8:$E$75,2,FALSE)</f>
        <v>#N/A</v>
      </c>
      <c r="B93" s="570"/>
      <c r="C93" s="557"/>
      <c r="D93" s="310"/>
      <c r="E93" s="340">
        <f t="shared" si="16"/>
        <v>0</v>
      </c>
      <c r="F93" s="260" t="str">
        <f t="shared" si="17"/>
        <v/>
      </c>
      <c r="G93" s="405"/>
      <c r="H93" s="260" t="str">
        <f t="shared" si="18"/>
        <v/>
      </c>
      <c r="I93" s="604"/>
      <c r="J93" s="260" t="str">
        <f t="shared" si="19"/>
        <v/>
      </c>
      <c r="K93" s="261" t="str">
        <f t="shared" si="28"/>
        <v/>
      </c>
      <c r="L93" s="313"/>
      <c r="M93" s="262" t="str">
        <f t="shared" si="20"/>
        <v/>
      </c>
      <c r="N93" s="412"/>
      <c r="O93" s="413"/>
      <c r="P93" s="414"/>
      <c r="Q93" s="415"/>
      <c r="R93" s="415"/>
      <c r="S93" s="415"/>
      <c r="T93" s="415"/>
      <c r="U93" s="415"/>
      <c r="V93" s="415"/>
      <c r="W93" s="415"/>
      <c r="X93" s="415"/>
      <c r="Y93" s="415"/>
      <c r="Z93" s="415"/>
      <c r="AA93" s="416"/>
      <c r="AB93" s="416"/>
      <c r="AC93" s="263" t="str">
        <f t="shared" si="21"/>
        <v/>
      </c>
      <c r="AD93" s="264" t="str">
        <f t="shared" si="22"/>
        <v/>
      </c>
      <c r="CC93" s="250"/>
      <c r="CD93" s="247"/>
    </row>
    <row r="94" spans="1:82" ht="25.9" customHeight="1" x14ac:dyDescent="0.4">
      <c r="A94" s="552" t="e">
        <f>VLOOKUP(D94,非表示_活動量と単位!$D$8:$E$75,2,FALSE)</f>
        <v>#N/A</v>
      </c>
      <c r="B94" s="570"/>
      <c r="C94" s="557"/>
      <c r="D94" s="310"/>
      <c r="E94" s="340">
        <f t="shared" si="16"/>
        <v>0</v>
      </c>
      <c r="F94" s="260" t="str">
        <f t="shared" si="17"/>
        <v/>
      </c>
      <c r="G94" s="405"/>
      <c r="H94" s="260" t="str">
        <f t="shared" si="18"/>
        <v/>
      </c>
      <c r="I94" s="604"/>
      <c r="J94" s="260" t="str">
        <f t="shared" si="19"/>
        <v/>
      </c>
      <c r="K94" s="261" t="str">
        <f t="shared" si="28"/>
        <v/>
      </c>
      <c r="L94" s="313"/>
      <c r="M94" s="262" t="str">
        <f t="shared" si="20"/>
        <v/>
      </c>
      <c r="N94" s="412"/>
      <c r="O94" s="413"/>
      <c r="P94" s="414"/>
      <c r="Q94" s="415"/>
      <c r="R94" s="415"/>
      <c r="S94" s="415"/>
      <c r="T94" s="415"/>
      <c r="U94" s="415"/>
      <c r="V94" s="415"/>
      <c r="W94" s="415"/>
      <c r="X94" s="415"/>
      <c r="Y94" s="415"/>
      <c r="Z94" s="415"/>
      <c r="AA94" s="416"/>
      <c r="AB94" s="416"/>
      <c r="AC94" s="263" t="str">
        <f t="shared" si="21"/>
        <v/>
      </c>
      <c r="AD94" s="264" t="str">
        <f t="shared" si="22"/>
        <v/>
      </c>
      <c r="CC94" s="250"/>
      <c r="CD94" s="247"/>
    </row>
    <row r="95" spans="1:82" ht="25.9" customHeight="1" x14ac:dyDescent="0.4">
      <c r="A95" s="552" t="e">
        <f>VLOOKUP(D95,非表示_活動量と単位!$D$8:$E$75,2,FALSE)</f>
        <v>#N/A</v>
      </c>
      <c r="B95" s="570"/>
      <c r="C95" s="557"/>
      <c r="D95" s="310"/>
      <c r="E95" s="340">
        <f t="shared" si="16"/>
        <v>0</v>
      </c>
      <c r="F95" s="260" t="str">
        <f t="shared" si="17"/>
        <v/>
      </c>
      <c r="G95" s="405"/>
      <c r="H95" s="260" t="str">
        <f t="shared" si="18"/>
        <v/>
      </c>
      <c r="I95" s="604"/>
      <c r="J95" s="260" t="str">
        <f t="shared" si="19"/>
        <v/>
      </c>
      <c r="K95" s="261" t="str">
        <f t="shared" si="28"/>
        <v/>
      </c>
      <c r="L95" s="313"/>
      <c r="M95" s="262" t="str">
        <f t="shared" si="20"/>
        <v/>
      </c>
      <c r="N95" s="412"/>
      <c r="O95" s="413"/>
      <c r="P95" s="414"/>
      <c r="Q95" s="415"/>
      <c r="R95" s="415"/>
      <c r="S95" s="415"/>
      <c r="T95" s="415"/>
      <c r="U95" s="415"/>
      <c r="V95" s="415"/>
      <c r="W95" s="415"/>
      <c r="X95" s="415"/>
      <c r="Y95" s="415"/>
      <c r="Z95" s="415"/>
      <c r="AA95" s="416"/>
      <c r="AB95" s="416"/>
      <c r="AC95" s="263" t="str">
        <f t="shared" si="21"/>
        <v/>
      </c>
      <c r="AD95" s="264" t="str">
        <f t="shared" si="22"/>
        <v/>
      </c>
      <c r="CC95" s="250"/>
      <c r="CD95" s="247"/>
    </row>
    <row r="96" spans="1:82" ht="25.9" customHeight="1" x14ac:dyDescent="0.4">
      <c r="A96" s="552" t="e">
        <f>VLOOKUP(D96,非表示_活動量と単位!$D$8:$E$75,2,FALSE)</f>
        <v>#N/A</v>
      </c>
      <c r="B96" s="570"/>
      <c r="C96" s="557"/>
      <c r="D96" s="310"/>
      <c r="E96" s="340">
        <f t="shared" si="16"/>
        <v>0</v>
      </c>
      <c r="F96" s="260" t="str">
        <f t="shared" si="17"/>
        <v/>
      </c>
      <c r="G96" s="405"/>
      <c r="H96" s="260" t="str">
        <f t="shared" si="18"/>
        <v/>
      </c>
      <c r="I96" s="604"/>
      <c r="J96" s="260" t="str">
        <f t="shared" si="19"/>
        <v/>
      </c>
      <c r="K96" s="261" t="str">
        <f t="shared" si="28"/>
        <v/>
      </c>
      <c r="L96" s="313"/>
      <c r="M96" s="262" t="str">
        <f t="shared" si="20"/>
        <v/>
      </c>
      <c r="N96" s="412"/>
      <c r="O96" s="413"/>
      <c r="P96" s="414"/>
      <c r="Q96" s="415"/>
      <c r="R96" s="415"/>
      <c r="S96" s="415"/>
      <c r="T96" s="415"/>
      <c r="U96" s="415"/>
      <c r="V96" s="415"/>
      <c r="W96" s="415"/>
      <c r="X96" s="415"/>
      <c r="Y96" s="415"/>
      <c r="Z96" s="415"/>
      <c r="AA96" s="416"/>
      <c r="AB96" s="416"/>
      <c r="AC96" s="263" t="str">
        <f t="shared" si="21"/>
        <v/>
      </c>
      <c r="AD96" s="264" t="str">
        <f t="shared" si="22"/>
        <v/>
      </c>
      <c r="CC96" s="250"/>
      <c r="CD96" s="247"/>
    </row>
    <row r="97" spans="1:82" ht="25.9" customHeight="1" x14ac:dyDescent="0.4">
      <c r="A97" s="552" t="e">
        <f>VLOOKUP(D97,非表示_活動量と単位!$D$8:$E$75,2,FALSE)</f>
        <v>#N/A</v>
      </c>
      <c r="B97" s="570"/>
      <c r="C97" s="557"/>
      <c r="D97" s="310"/>
      <c r="E97" s="340">
        <f t="shared" si="16"/>
        <v>0</v>
      </c>
      <c r="F97" s="260" t="str">
        <f t="shared" si="17"/>
        <v/>
      </c>
      <c r="G97" s="405"/>
      <c r="H97" s="260" t="str">
        <f t="shared" si="18"/>
        <v/>
      </c>
      <c r="I97" s="604"/>
      <c r="J97" s="260" t="str">
        <f t="shared" si="19"/>
        <v/>
      </c>
      <c r="K97" s="261" t="str">
        <f t="shared" si="28"/>
        <v/>
      </c>
      <c r="L97" s="313"/>
      <c r="M97" s="262" t="str">
        <f t="shared" si="20"/>
        <v/>
      </c>
      <c r="N97" s="412"/>
      <c r="O97" s="413"/>
      <c r="P97" s="414"/>
      <c r="Q97" s="415"/>
      <c r="R97" s="415"/>
      <c r="S97" s="415"/>
      <c r="T97" s="415"/>
      <c r="U97" s="415"/>
      <c r="V97" s="415"/>
      <c r="W97" s="415"/>
      <c r="X97" s="415"/>
      <c r="Y97" s="415"/>
      <c r="Z97" s="415"/>
      <c r="AA97" s="416"/>
      <c r="AB97" s="416"/>
      <c r="AC97" s="263" t="str">
        <f t="shared" si="21"/>
        <v/>
      </c>
      <c r="AD97" s="264" t="str">
        <f t="shared" si="22"/>
        <v/>
      </c>
    </row>
    <row r="98" spans="1:82" ht="25.9" customHeight="1" x14ac:dyDescent="0.4">
      <c r="A98" s="552" t="e">
        <f>VLOOKUP(D98,非表示_活動量と単位!$D$8:$E$75,2,FALSE)</f>
        <v>#N/A</v>
      </c>
      <c r="B98" s="570"/>
      <c r="C98" s="557"/>
      <c r="D98" s="310"/>
      <c r="E98" s="340">
        <f t="shared" si="16"/>
        <v>0</v>
      </c>
      <c r="F98" s="260" t="str">
        <f t="shared" si="17"/>
        <v/>
      </c>
      <c r="G98" s="405"/>
      <c r="H98" s="260" t="str">
        <f t="shared" si="18"/>
        <v/>
      </c>
      <c r="I98" s="604"/>
      <c r="J98" s="260" t="str">
        <f t="shared" si="19"/>
        <v/>
      </c>
      <c r="K98" s="261" t="str">
        <f t="shared" si="28"/>
        <v/>
      </c>
      <c r="L98" s="313"/>
      <c r="M98" s="262" t="str">
        <f t="shared" si="20"/>
        <v/>
      </c>
      <c r="N98" s="412"/>
      <c r="O98" s="413"/>
      <c r="P98" s="414"/>
      <c r="Q98" s="415"/>
      <c r="R98" s="415"/>
      <c r="S98" s="415"/>
      <c r="T98" s="415"/>
      <c r="U98" s="415"/>
      <c r="V98" s="415"/>
      <c r="W98" s="415"/>
      <c r="X98" s="415"/>
      <c r="Y98" s="415"/>
      <c r="Z98" s="415"/>
      <c r="AA98" s="416"/>
      <c r="AB98" s="416"/>
      <c r="AC98" s="263" t="str">
        <f t="shared" si="21"/>
        <v/>
      </c>
      <c r="AD98" s="264" t="str">
        <f t="shared" si="22"/>
        <v/>
      </c>
    </row>
    <row r="99" spans="1:82" ht="25.9" customHeight="1" x14ac:dyDescent="0.4">
      <c r="A99" s="552" t="e">
        <f>VLOOKUP(D99,非表示_活動量と単位!$D$8:$E$75,2,FALSE)</f>
        <v>#N/A</v>
      </c>
      <c r="B99" s="570"/>
      <c r="C99" s="557"/>
      <c r="D99" s="310"/>
      <c r="E99" s="340">
        <f t="shared" si="16"/>
        <v>0</v>
      </c>
      <c r="F99" s="260" t="str">
        <f t="shared" si="17"/>
        <v/>
      </c>
      <c r="G99" s="405"/>
      <c r="H99" s="260" t="str">
        <f t="shared" si="18"/>
        <v/>
      </c>
      <c r="I99" s="604"/>
      <c r="J99" s="260" t="str">
        <f t="shared" si="19"/>
        <v/>
      </c>
      <c r="K99" s="261" t="str">
        <f t="shared" si="28"/>
        <v/>
      </c>
      <c r="L99" s="313"/>
      <c r="M99" s="262" t="str">
        <f t="shared" si="20"/>
        <v/>
      </c>
      <c r="N99" s="412"/>
      <c r="O99" s="413"/>
      <c r="P99" s="414"/>
      <c r="Q99" s="415"/>
      <c r="R99" s="415"/>
      <c r="S99" s="415"/>
      <c r="T99" s="415"/>
      <c r="U99" s="415"/>
      <c r="V99" s="415"/>
      <c r="W99" s="415"/>
      <c r="X99" s="415"/>
      <c r="Y99" s="415"/>
      <c r="Z99" s="415"/>
      <c r="AA99" s="416"/>
      <c r="AB99" s="416"/>
      <c r="AC99" s="263" t="str">
        <f t="shared" si="21"/>
        <v/>
      </c>
      <c r="AD99" s="264" t="str">
        <f t="shared" si="22"/>
        <v/>
      </c>
    </row>
    <row r="100" spans="1:82" ht="25.9" customHeight="1" x14ac:dyDescent="0.4">
      <c r="A100" s="552" t="e">
        <f>VLOOKUP(D100,非表示_活動量と単位!$D$8:$E$75,2,FALSE)</f>
        <v>#N/A</v>
      </c>
      <c r="B100" s="570"/>
      <c r="C100" s="557"/>
      <c r="D100" s="310"/>
      <c r="E100" s="340">
        <f t="shared" si="16"/>
        <v>0</v>
      </c>
      <c r="F100" s="260" t="str">
        <f t="shared" si="17"/>
        <v/>
      </c>
      <c r="G100" s="405"/>
      <c r="H100" s="260" t="str">
        <f t="shared" si="18"/>
        <v/>
      </c>
      <c r="I100" s="604"/>
      <c r="J100" s="260" t="str">
        <f t="shared" si="19"/>
        <v/>
      </c>
      <c r="K100" s="261" t="str">
        <f t="shared" si="28"/>
        <v/>
      </c>
      <c r="L100" s="313"/>
      <c r="M100" s="262" t="str">
        <f t="shared" si="20"/>
        <v/>
      </c>
      <c r="N100" s="412"/>
      <c r="O100" s="413"/>
      <c r="P100" s="414"/>
      <c r="Q100" s="415"/>
      <c r="R100" s="415"/>
      <c r="S100" s="415"/>
      <c r="T100" s="415"/>
      <c r="U100" s="415"/>
      <c r="V100" s="415"/>
      <c r="W100" s="415"/>
      <c r="X100" s="415"/>
      <c r="Y100" s="415"/>
      <c r="Z100" s="415"/>
      <c r="AA100" s="416"/>
      <c r="AB100" s="416"/>
      <c r="AC100" s="263" t="str">
        <f t="shared" si="21"/>
        <v/>
      </c>
      <c r="AD100" s="264" t="str">
        <f t="shared" si="22"/>
        <v/>
      </c>
    </row>
    <row r="101" spans="1:82" ht="25.9" customHeight="1" x14ac:dyDescent="0.4">
      <c r="A101" s="552" t="e">
        <f>VLOOKUP(D101,非表示_活動量と単位!$D$8:$E$75,2,FALSE)</f>
        <v>#N/A</v>
      </c>
      <c r="B101" s="570"/>
      <c r="C101" s="557"/>
      <c r="D101" s="310"/>
      <c r="E101" s="340">
        <f t="shared" si="16"/>
        <v>0</v>
      </c>
      <c r="F101" s="260" t="str">
        <f t="shared" si="17"/>
        <v/>
      </c>
      <c r="G101" s="405"/>
      <c r="H101" s="260" t="str">
        <f t="shared" si="18"/>
        <v/>
      </c>
      <c r="I101" s="604"/>
      <c r="J101" s="260" t="str">
        <f t="shared" si="19"/>
        <v/>
      </c>
      <c r="K101" s="261" t="str">
        <f t="shared" si="28"/>
        <v/>
      </c>
      <c r="L101" s="313"/>
      <c r="M101" s="262" t="str">
        <f t="shared" si="20"/>
        <v/>
      </c>
      <c r="N101" s="412"/>
      <c r="O101" s="413"/>
      <c r="P101" s="414"/>
      <c r="Q101" s="415"/>
      <c r="R101" s="415"/>
      <c r="S101" s="415"/>
      <c r="T101" s="415"/>
      <c r="U101" s="415"/>
      <c r="V101" s="415"/>
      <c r="W101" s="415"/>
      <c r="X101" s="415"/>
      <c r="Y101" s="415"/>
      <c r="Z101" s="415"/>
      <c r="AA101" s="416"/>
      <c r="AB101" s="416"/>
      <c r="AC101" s="263" t="str">
        <f t="shared" si="21"/>
        <v/>
      </c>
      <c r="AD101" s="264" t="str">
        <f t="shared" si="22"/>
        <v/>
      </c>
    </row>
    <row r="102" spans="1:82" ht="25.15" customHeight="1" thickBot="1" x14ac:dyDescent="0.45">
      <c r="A102" s="552" t="e">
        <f>VLOOKUP(D102,非表示_活動量と単位!$D$8:$E$75,2,FALSE)</f>
        <v>#N/A</v>
      </c>
      <c r="B102" s="570"/>
      <c r="C102" s="558"/>
      <c r="D102" s="311"/>
      <c r="E102" s="341">
        <f t="shared" si="16"/>
        <v>0</v>
      </c>
      <c r="F102" s="268" t="str">
        <f t="shared" si="17"/>
        <v/>
      </c>
      <c r="G102" s="406"/>
      <c r="H102" s="268" t="str">
        <f t="shared" si="18"/>
        <v/>
      </c>
      <c r="I102" s="605"/>
      <c r="J102" s="268" t="str">
        <f t="shared" si="19"/>
        <v/>
      </c>
      <c r="K102" s="265" t="str">
        <f t="shared" si="28"/>
        <v/>
      </c>
      <c r="L102" s="314"/>
      <c r="M102" s="269" t="str">
        <f t="shared" si="20"/>
        <v/>
      </c>
      <c r="N102" s="417"/>
      <c r="O102" s="418"/>
      <c r="P102" s="419"/>
      <c r="Q102" s="420"/>
      <c r="R102" s="420"/>
      <c r="S102" s="420"/>
      <c r="T102" s="420"/>
      <c r="U102" s="420"/>
      <c r="V102" s="420"/>
      <c r="W102" s="420"/>
      <c r="X102" s="420"/>
      <c r="Y102" s="420"/>
      <c r="Z102" s="420"/>
      <c r="AA102" s="421"/>
      <c r="AB102" s="421"/>
      <c r="AC102" s="266" t="str">
        <f t="shared" si="21"/>
        <v/>
      </c>
      <c r="AD102" s="267" t="str">
        <f t="shared" si="22"/>
        <v/>
      </c>
      <c r="CC102" s="248"/>
      <c r="CD102" s="247"/>
    </row>
    <row r="103" spans="1:82" ht="12" customHeight="1" x14ac:dyDescent="0.4"/>
    <row r="104" spans="1:82" ht="12" customHeight="1" x14ac:dyDescent="0.4"/>
    <row r="105" spans="1:82" ht="12" customHeight="1" x14ac:dyDescent="0.4"/>
    <row r="106" spans="1:82" ht="12" customHeight="1" x14ac:dyDescent="0.4"/>
    <row r="107" spans="1:82" ht="12" customHeight="1" x14ac:dyDescent="0.4"/>
    <row r="108" spans="1:82" ht="12" customHeight="1" x14ac:dyDescent="0.4"/>
    <row r="109" spans="1:82" ht="12" customHeight="1" x14ac:dyDescent="0.4"/>
    <row r="110" spans="1:82" ht="12" customHeight="1" x14ac:dyDescent="0.4"/>
    <row r="111" spans="1:82" ht="12" customHeight="1" x14ac:dyDescent="0.4"/>
    <row r="112" spans="1:82" ht="12" customHeight="1" x14ac:dyDescent="0.4"/>
    <row r="113" spans="113:114" ht="12" customHeight="1" x14ac:dyDescent="0.4"/>
    <row r="114" spans="113:114" ht="12" customHeight="1" x14ac:dyDescent="0.4"/>
    <row r="115" spans="113:114" ht="12" customHeight="1" x14ac:dyDescent="0.4"/>
    <row r="116" spans="113:114" ht="12" customHeight="1" x14ac:dyDescent="0.4"/>
    <row r="117" spans="113:114" ht="12" customHeight="1" thickBot="1" x14ac:dyDescent="0.45">
      <c r="DJ117" s="245" t="s">
        <v>680</v>
      </c>
    </row>
    <row r="118" spans="113:114" ht="12" customHeight="1" x14ac:dyDescent="0.4">
      <c r="DJ118" s="251" t="s">
        <v>676</v>
      </c>
    </row>
    <row r="119" spans="113:114" ht="12" customHeight="1" x14ac:dyDescent="0.4">
      <c r="DJ119" s="252" t="s">
        <v>678</v>
      </c>
    </row>
    <row r="120" spans="113:114" ht="12" customHeight="1" x14ac:dyDescent="0.4">
      <c r="DI120" s="253"/>
      <c r="DJ120" s="252" t="s">
        <v>682</v>
      </c>
    </row>
    <row r="121" spans="113:114" ht="12" customHeight="1" x14ac:dyDescent="0.4">
      <c r="DI121" s="253"/>
      <c r="DJ121" s="252" t="s">
        <v>679</v>
      </c>
    </row>
    <row r="122" spans="113:114" ht="12" customHeight="1" thickBot="1" x14ac:dyDescent="0.45">
      <c r="DI122" s="253"/>
      <c r="DJ122" s="254" t="s">
        <v>677</v>
      </c>
    </row>
    <row r="123" spans="113:114" ht="12" customHeight="1" x14ac:dyDescent="0.4"/>
    <row r="124" spans="113:114" ht="12" customHeight="1" x14ac:dyDescent="0.4"/>
    <row r="125" spans="113:114" ht="12" customHeight="1" x14ac:dyDescent="0.4"/>
    <row r="126" spans="113:114" ht="12" customHeight="1" x14ac:dyDescent="0.4"/>
    <row r="127" spans="113:114" ht="12" customHeight="1" x14ac:dyDescent="0.4"/>
    <row r="128" spans="113:114"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08:112" ht="12" customHeight="1" x14ac:dyDescent="0.4"/>
    <row r="162" spans="108:112" ht="12" customHeight="1" x14ac:dyDescent="0.4"/>
    <row r="163" spans="108:112" ht="12" customHeight="1" x14ac:dyDescent="0.4"/>
    <row r="164" spans="108:112" ht="12" customHeight="1" x14ac:dyDescent="0.4"/>
    <row r="165" spans="108:112" ht="12" customHeight="1" x14ac:dyDescent="0.4"/>
    <row r="166" spans="108:112" ht="12" customHeight="1" x14ac:dyDescent="0.4"/>
    <row r="167" spans="108:112" ht="12" customHeight="1" x14ac:dyDescent="0.4"/>
    <row r="168" spans="108:112" ht="12" customHeight="1" x14ac:dyDescent="0.4"/>
    <row r="169" spans="108:112" ht="12" customHeight="1" x14ac:dyDescent="0.4">
      <c r="DD169" s="223"/>
      <c r="DE169" s="223"/>
      <c r="DF169" s="223"/>
      <c r="DG169" s="223"/>
      <c r="DH169" s="223"/>
    </row>
    <row r="170" spans="108:112" ht="12" customHeight="1" x14ac:dyDescent="0.4">
      <c r="DD170" s="223"/>
      <c r="DE170" s="223"/>
      <c r="DF170" s="223"/>
      <c r="DG170" s="223"/>
      <c r="DH170" s="223"/>
    </row>
    <row r="171" spans="108:112" ht="12" customHeight="1" x14ac:dyDescent="0.4">
      <c r="DD171" s="223"/>
      <c r="DE171" s="223"/>
      <c r="DF171" s="223"/>
      <c r="DG171" s="223"/>
      <c r="DH171" s="223"/>
    </row>
    <row r="172" spans="108:112" ht="12" customHeight="1" x14ac:dyDescent="0.4">
      <c r="DD172" s="223"/>
      <c r="DE172" s="223"/>
      <c r="DF172" s="223"/>
      <c r="DG172" s="223"/>
      <c r="DH172" s="223"/>
    </row>
    <row r="173" spans="108:112" ht="12" customHeight="1" x14ac:dyDescent="0.4">
      <c r="DD173" s="223"/>
      <c r="DE173" s="223"/>
      <c r="DF173" s="223"/>
      <c r="DG173" s="223"/>
      <c r="DH173" s="223"/>
    </row>
    <row r="174" spans="108:112" ht="12" customHeight="1" x14ac:dyDescent="0.4">
      <c r="DD174" s="223"/>
      <c r="DE174" s="223"/>
      <c r="DF174" s="223"/>
      <c r="DG174" s="223"/>
      <c r="DH174" s="223"/>
    </row>
    <row r="175" spans="108:112" ht="12" customHeight="1" x14ac:dyDescent="0.4">
      <c r="DD175" s="223"/>
      <c r="DE175" s="223"/>
      <c r="DF175" s="223"/>
      <c r="DG175" s="223"/>
      <c r="DH175" s="223"/>
    </row>
    <row r="176" spans="108:112"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yaJ1se2igvrITkv7V4zhuEWj8wcZi+uVsj5yW6pZEbqjW/01VpVpjvmPZGFbox1rpESbmjrk0alqZmvcDj6WQg==" saltValue="LykpVMZgbovMzV9adZGXtA==" spinCount="100000" sheet="1" scenarios="1" formatRows="0"/>
  <mergeCells count="34">
    <mergeCell ref="O45:Z46"/>
    <mergeCell ref="AA45:AA47"/>
    <mergeCell ref="AB45:AB47"/>
    <mergeCell ref="AC45:AD45"/>
    <mergeCell ref="AC46:AC47"/>
    <mergeCell ref="AD46:AD47"/>
    <mergeCell ref="I45:J46"/>
    <mergeCell ref="K45:K47"/>
    <mergeCell ref="L45:L47"/>
    <mergeCell ref="M45:M46"/>
    <mergeCell ref="N45:N47"/>
    <mergeCell ref="B45:B47"/>
    <mergeCell ref="C45:C47"/>
    <mergeCell ref="D45:D47"/>
    <mergeCell ref="E45:F46"/>
    <mergeCell ref="G45:H46"/>
    <mergeCell ref="M4:M5"/>
    <mergeCell ref="N4:N6"/>
    <mergeCell ref="I33:J33"/>
    <mergeCell ref="AC4:AD4"/>
    <mergeCell ref="AC5:AC6"/>
    <mergeCell ref="AD5:AD6"/>
    <mergeCell ref="AA4:AA6"/>
    <mergeCell ref="AB4:AB6"/>
    <mergeCell ref="L4:L6"/>
    <mergeCell ref="O4:Z5"/>
    <mergeCell ref="B4:B6"/>
    <mergeCell ref="C4:C6"/>
    <mergeCell ref="I32:J32"/>
    <mergeCell ref="D4:D6"/>
    <mergeCell ref="K4:K6"/>
    <mergeCell ref="E4:F5"/>
    <mergeCell ref="G4:H5"/>
    <mergeCell ref="I4:J5"/>
  </mergeCells>
  <phoneticPr fontId="2"/>
  <conditionalFormatting sqref="G7:H7 G13:H21 G9:H10 H8 G8:G13">
    <cfRule type="expression" dxfId="609" priority="101">
      <formula>$A7=1</formula>
    </cfRule>
  </conditionalFormatting>
  <conditionalFormatting sqref="E2 K32:K33 B13:AD22 B7:B10 B30:AD31 AD32:AD33 D7:AD7 D8:F8 H8 D9:H9 D8:D11 J8:AD9 B48 B80:B82 D80:AD82 D48:AD51 D70:AD71 D60:AD61 C10:D13 G8:G13 I9:I13 D10:AD10 N8:AA13">
    <cfRule type="expression" dxfId="608" priority="82">
      <formula>$BN$3=TRUE</formula>
    </cfRule>
  </conditionalFormatting>
  <conditionalFormatting sqref="K33">
    <cfRule type="expression" dxfId="607" priority="79">
      <formula>$BN$3=TRUE</formula>
    </cfRule>
  </conditionalFormatting>
  <conditionalFormatting sqref="C8:C12">
    <cfRule type="expression" dxfId="606" priority="74">
      <formula>$BN$3=TRUE</formula>
    </cfRule>
  </conditionalFormatting>
  <conditionalFormatting sqref="C7">
    <cfRule type="expression" dxfId="605" priority="73">
      <formula>$BN$3=TRUE</formula>
    </cfRule>
  </conditionalFormatting>
  <conditionalFormatting sqref="G48:H48 G93:H101 G80:H82">
    <cfRule type="expression" dxfId="604" priority="68">
      <formula>$A48=1</formula>
    </cfRule>
  </conditionalFormatting>
  <conditionalFormatting sqref="B93:AD101">
    <cfRule type="expression" dxfId="603" priority="67">
      <formula>$BN$3=TRUE</formula>
    </cfRule>
  </conditionalFormatting>
  <conditionalFormatting sqref="C80:C82">
    <cfRule type="expression" dxfId="602" priority="66">
      <formula>$BN$3=TRUE</formula>
    </cfRule>
  </conditionalFormatting>
  <conditionalFormatting sqref="C48">
    <cfRule type="expression" dxfId="601" priority="65">
      <formula>$BN$3=TRUE</formula>
    </cfRule>
  </conditionalFormatting>
  <conditionalFormatting sqref="B29:AD29">
    <cfRule type="expression" dxfId="600" priority="64">
      <formula>$BN$3=TRUE</formula>
    </cfRule>
  </conditionalFormatting>
  <conditionalFormatting sqref="B28:AD28">
    <cfRule type="expression" dxfId="599" priority="63">
      <formula>$BN$3=TRUE</formula>
    </cfRule>
  </conditionalFormatting>
  <conditionalFormatting sqref="B27:AD27">
    <cfRule type="expression" dxfId="598" priority="62">
      <formula>$BN$3=TRUE</formula>
    </cfRule>
  </conditionalFormatting>
  <conditionalFormatting sqref="B26:AD26">
    <cfRule type="expression" dxfId="597" priority="61">
      <formula>$BN$3=TRUE</formula>
    </cfRule>
  </conditionalFormatting>
  <conditionalFormatting sqref="G102:H102">
    <cfRule type="expression" dxfId="596" priority="60">
      <formula>$A102=1</formula>
    </cfRule>
  </conditionalFormatting>
  <conditionalFormatting sqref="B102:AD102">
    <cfRule type="expression" dxfId="595" priority="59">
      <formula>$BN$3=TRUE</formula>
    </cfRule>
  </conditionalFormatting>
  <conditionalFormatting sqref="G88:H92">
    <cfRule type="expression" dxfId="594" priority="58">
      <formula>$A88=1</formula>
    </cfRule>
  </conditionalFormatting>
  <conditionalFormatting sqref="B88:AD92">
    <cfRule type="expression" dxfId="593" priority="57">
      <formula>$BN$3=TRUE</formula>
    </cfRule>
  </conditionalFormatting>
  <conditionalFormatting sqref="G83:H87">
    <cfRule type="expression" dxfId="592" priority="56">
      <formula>$A83=1</formula>
    </cfRule>
  </conditionalFormatting>
  <conditionalFormatting sqref="B83:AD87">
    <cfRule type="expression" dxfId="591" priority="55">
      <formula>$BN$3=TRUE</formula>
    </cfRule>
  </conditionalFormatting>
  <conditionalFormatting sqref="G49:H51">
    <cfRule type="expression" dxfId="590" priority="54">
      <formula>$A49=1</formula>
    </cfRule>
  </conditionalFormatting>
  <conditionalFormatting sqref="B49:B51">
    <cfRule type="expression" dxfId="589" priority="53">
      <formula>$BN$3=TRUE</formula>
    </cfRule>
  </conditionalFormatting>
  <conditionalFormatting sqref="C49:C51">
    <cfRule type="expression" dxfId="588" priority="52">
      <formula>$BN$3=TRUE</formula>
    </cfRule>
  </conditionalFormatting>
  <conditionalFormatting sqref="G57:H59">
    <cfRule type="expression" dxfId="587" priority="51">
      <formula>$A57=1</formula>
    </cfRule>
  </conditionalFormatting>
  <conditionalFormatting sqref="B57:AD59">
    <cfRule type="expression" dxfId="586" priority="50">
      <formula>$BN$3=TRUE</formula>
    </cfRule>
  </conditionalFormatting>
  <conditionalFormatting sqref="G52:H56">
    <cfRule type="expression" dxfId="585" priority="49">
      <formula>$A52=1</formula>
    </cfRule>
  </conditionalFormatting>
  <conditionalFormatting sqref="B52:AD56">
    <cfRule type="expression" dxfId="584" priority="48">
      <formula>$BN$3=TRUE</formula>
    </cfRule>
  </conditionalFormatting>
  <conditionalFormatting sqref="G70:H71">
    <cfRule type="expression" dxfId="583" priority="47">
      <formula>$A70=1</formula>
    </cfRule>
  </conditionalFormatting>
  <conditionalFormatting sqref="B70:B71">
    <cfRule type="expression" dxfId="582" priority="46">
      <formula>$BN$3=TRUE</formula>
    </cfRule>
  </conditionalFormatting>
  <conditionalFormatting sqref="C70:C71">
    <cfRule type="expression" dxfId="581" priority="45">
      <formula>$BN$3=TRUE</formula>
    </cfRule>
  </conditionalFormatting>
  <conditionalFormatting sqref="G77:H79">
    <cfRule type="expression" dxfId="580" priority="44">
      <formula>$A77=1</formula>
    </cfRule>
  </conditionalFormatting>
  <conditionalFormatting sqref="B77:AD79">
    <cfRule type="expression" dxfId="579" priority="43">
      <formula>$BN$3=TRUE</formula>
    </cfRule>
  </conditionalFormatting>
  <conditionalFormatting sqref="G72:H76">
    <cfRule type="expression" dxfId="578" priority="42">
      <formula>$A72=1</formula>
    </cfRule>
  </conditionalFormatting>
  <conditionalFormatting sqref="B72:AD76">
    <cfRule type="expression" dxfId="577" priority="41">
      <formula>$BN$3=TRUE</formula>
    </cfRule>
  </conditionalFormatting>
  <conditionalFormatting sqref="G60:H61">
    <cfRule type="expression" dxfId="576" priority="40">
      <formula>$A60=1</formula>
    </cfRule>
  </conditionalFormatting>
  <conditionalFormatting sqref="B60:B61">
    <cfRule type="expression" dxfId="575" priority="39">
      <formula>$BN$3=TRUE</formula>
    </cfRule>
  </conditionalFormatting>
  <conditionalFormatting sqref="C60:C61">
    <cfRule type="expression" dxfId="574" priority="38">
      <formula>$BN$3=TRUE</formula>
    </cfRule>
  </conditionalFormatting>
  <conditionalFormatting sqref="G67:H69">
    <cfRule type="expression" dxfId="573" priority="37">
      <formula>$A67=1</formula>
    </cfRule>
  </conditionalFormatting>
  <conditionalFormatting sqref="B67:AD69">
    <cfRule type="expression" dxfId="572" priority="36">
      <formula>$BN$3=TRUE</formula>
    </cfRule>
  </conditionalFormatting>
  <conditionalFormatting sqref="G62:H66">
    <cfRule type="expression" dxfId="571" priority="35">
      <formula>$A62=1</formula>
    </cfRule>
  </conditionalFormatting>
  <conditionalFormatting sqref="B62:AD66">
    <cfRule type="expression" dxfId="570" priority="34">
      <formula>$BN$3=TRUE</formula>
    </cfRule>
  </conditionalFormatting>
  <conditionalFormatting sqref="G11:H12 G10:G13">
    <cfRule type="expression" dxfId="569" priority="33">
      <formula>$A10=1</formula>
    </cfRule>
  </conditionalFormatting>
  <conditionalFormatting sqref="B11:AD12 C12:D13 G12:G13 I12:I13 N12:Z13">
    <cfRule type="expression" dxfId="568" priority="32">
      <formula>$BN$3=TRUE</formula>
    </cfRule>
  </conditionalFormatting>
  <conditionalFormatting sqref="B25:AD25">
    <cfRule type="expression" dxfId="567" priority="31">
      <formula>$BN$3=TRUE</formula>
    </cfRule>
  </conditionalFormatting>
  <conditionalFormatting sqref="B24:AD24">
    <cfRule type="expression" dxfId="566" priority="30">
      <formula>$BN$3=TRUE</formula>
    </cfRule>
  </conditionalFormatting>
  <conditionalFormatting sqref="B23:AD23">
    <cfRule type="expression" dxfId="565" priority="29">
      <formula>$BN$3=TRUE</formula>
    </cfRule>
  </conditionalFormatting>
  <conditionalFormatting sqref="G8">
    <cfRule type="expression" dxfId="564" priority="28">
      <formula>$A8=1</formula>
    </cfRule>
  </conditionalFormatting>
  <conditionalFormatting sqref="G8">
    <cfRule type="expression" dxfId="563" priority="27">
      <formula>$BN$3=TRUE</formula>
    </cfRule>
  </conditionalFormatting>
  <conditionalFormatting sqref="I8">
    <cfRule type="expression" dxfId="562" priority="25">
      <formula>$BN$3=TRUE</formula>
    </cfRule>
  </conditionalFormatting>
  <conditionalFormatting sqref="G9">
    <cfRule type="expression" dxfId="561" priority="24">
      <formula>$A9=1</formula>
    </cfRule>
  </conditionalFormatting>
  <conditionalFormatting sqref="G9">
    <cfRule type="expression" dxfId="560" priority="23">
      <formula>$BN$3=TRUE</formula>
    </cfRule>
  </conditionalFormatting>
  <conditionalFormatting sqref="I9">
    <cfRule type="expression" dxfId="559" priority="20">
      <formula>$BP$3=TRUE</formula>
    </cfRule>
  </conditionalFormatting>
  <conditionalFormatting sqref="G8">
    <cfRule type="expression" dxfId="558" priority="19">
      <formula>$A8=1</formula>
    </cfRule>
  </conditionalFormatting>
  <conditionalFormatting sqref="G8">
    <cfRule type="expression" dxfId="557" priority="18">
      <formula>$BN$3=TRUE</formula>
    </cfRule>
  </conditionalFormatting>
  <conditionalFormatting sqref="I8">
    <cfRule type="expression" dxfId="556" priority="17">
      <formula>$BP$3=TRUE</formula>
    </cfRule>
  </conditionalFormatting>
  <conditionalFormatting sqref="G9">
    <cfRule type="expression" dxfId="555" priority="16">
      <formula>$A9=1</formula>
    </cfRule>
  </conditionalFormatting>
  <conditionalFormatting sqref="G9">
    <cfRule type="expression" dxfId="554" priority="15">
      <formula>$BN$3=TRUE</formula>
    </cfRule>
  </conditionalFormatting>
  <conditionalFormatting sqref="G10">
    <cfRule type="expression" dxfId="553" priority="14">
      <formula>$A10=1</formula>
    </cfRule>
  </conditionalFormatting>
  <conditionalFormatting sqref="G10">
    <cfRule type="expression" dxfId="552" priority="13">
      <formula>$BN$3=TRUE</formula>
    </cfRule>
  </conditionalFormatting>
  <conditionalFormatting sqref="G9">
    <cfRule type="expression" dxfId="551" priority="12">
      <formula>$A9=1</formula>
    </cfRule>
  </conditionalFormatting>
  <conditionalFormatting sqref="G9">
    <cfRule type="expression" dxfId="550" priority="11">
      <formula>$BN$3=TRUE</formula>
    </cfRule>
  </conditionalFormatting>
  <conditionalFormatting sqref="G8">
    <cfRule type="expression" dxfId="549" priority="10">
      <formula>$A8=1</formula>
    </cfRule>
  </conditionalFormatting>
  <conditionalFormatting sqref="G8">
    <cfRule type="expression" dxfId="548" priority="9">
      <formula>$BN$3=TRUE</formula>
    </cfRule>
  </conditionalFormatting>
  <conditionalFormatting sqref="G8">
    <cfRule type="expression" dxfId="547" priority="8">
      <formula>$A8=1</formula>
    </cfRule>
  </conditionalFormatting>
  <conditionalFormatting sqref="G8">
    <cfRule type="expression" dxfId="546" priority="7">
      <formula>$BN$3=TRUE</formula>
    </cfRule>
  </conditionalFormatting>
  <conditionalFormatting sqref="G8">
    <cfRule type="expression" dxfId="545" priority="6">
      <formula>$A8=1</formula>
    </cfRule>
  </conditionalFormatting>
  <conditionalFormatting sqref="G8">
    <cfRule type="expression" dxfId="544" priority="5">
      <formula>$BN$3=TRUE</formula>
    </cfRule>
  </conditionalFormatting>
  <conditionalFormatting sqref="G9">
    <cfRule type="expression" dxfId="543" priority="4">
      <formula>$A9=1</formula>
    </cfRule>
  </conditionalFormatting>
  <conditionalFormatting sqref="G9">
    <cfRule type="expression" dxfId="542" priority="3">
      <formula>$A9=1</formula>
    </cfRule>
  </conditionalFormatting>
  <conditionalFormatting sqref="G9">
    <cfRule type="expression" dxfId="541" priority="2">
      <formula>$BN$3=TRUE</formula>
    </cfRule>
  </conditionalFormatting>
  <conditionalFormatting sqref="I10">
    <cfRule type="expression" dxfId="540" priority="1">
      <formula>$BP$3=TRUE</formula>
    </cfRule>
  </conditionalFormatting>
  <dataValidations disablePrompts="1" count="1">
    <dataValidation type="list" allowBlank="1" showInputMessage="1" showErrorMessage="1" sqref="D48:D102 D7:D21"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55" fitToHeight="0" orientation="landscape" r:id="rId1"/>
  <rowBreaks count="3" manualBreakCount="3">
    <brk id="44" max="30" man="1"/>
    <brk id="87" max="30" man="1"/>
    <brk id="103" max="30" man="1"/>
  </rowBreaks>
  <colBreaks count="2" manualBreakCount="2">
    <brk id="12" max="43" man="1"/>
    <brk id="29"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5</xdr:col>
                    <xdr:colOff>247650</xdr:colOff>
                    <xdr:row>1</xdr:row>
                    <xdr:rowOff>19050</xdr:rowOff>
                  </from>
                  <to>
                    <xdr:col>7</xdr:col>
                    <xdr:colOff>400050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pageSetUpPr fitToPage="1"/>
  </sheetPr>
  <dimension ref="A1:DL248"/>
  <sheetViews>
    <sheetView showGridLines="0" view="pageBreakPreview" zoomScale="80" zoomScaleNormal="55" zoomScaleSheetLayoutView="80" workbookViewId="0"/>
  </sheetViews>
  <sheetFormatPr defaultColWidth="8.75" defaultRowHeight="12" x14ac:dyDescent="0.4"/>
  <cols>
    <col min="1" max="1" width="1.875" style="240" customWidth="1"/>
    <col min="2" max="2" width="4.625" style="223" customWidth="1"/>
    <col min="3" max="3" width="9.75" style="5" customWidth="1"/>
    <col min="4" max="4" width="23.75" style="5" customWidth="1"/>
    <col min="5" max="5" width="13.75" style="36" customWidth="1"/>
    <col min="6" max="6" width="7.625" style="36" customWidth="1"/>
    <col min="7" max="7" width="9" style="36" customWidth="1"/>
    <col min="8" max="8" width="7.875" style="36" customWidth="1"/>
    <col min="9" max="9" width="9" style="36" customWidth="1"/>
    <col min="10" max="10" width="9.25" style="36" customWidth="1"/>
    <col min="11" max="11" width="13.75" style="36" customWidth="1"/>
    <col min="12" max="12" width="34.125" style="36" customWidth="1"/>
    <col min="13" max="13" width="9" style="36" customWidth="1"/>
    <col min="14" max="18" width="8.75" style="36" customWidth="1"/>
    <col min="19" max="28" width="8.75" style="5" customWidth="1"/>
    <col min="29" max="29" width="22.25" style="5" customWidth="1"/>
    <col min="30" max="30" width="12.625" style="5" customWidth="1"/>
    <col min="31" max="31" width="3.25" style="223" customWidth="1"/>
    <col min="32" max="32" width="2.25" style="223" customWidth="1"/>
    <col min="33" max="33" width="5.5" style="223" customWidth="1"/>
    <col min="34" max="67" width="2.25" style="223" customWidth="1"/>
    <col min="68" max="68" width="9.25" style="223" hidden="1" customWidth="1"/>
    <col min="69" max="82" width="2.25" style="223" customWidth="1"/>
    <col min="83" max="83" width="2.25" style="243" customWidth="1"/>
    <col min="84" max="84" width="2.25" style="244" customWidth="1"/>
    <col min="85" max="93" width="2.25" style="223" customWidth="1"/>
    <col min="94" max="94" width="8.75" style="223"/>
    <col min="95" max="96" width="8.75" style="245"/>
    <col min="97" max="97" width="6.125" style="245" customWidth="1"/>
    <col min="98" max="98" width="8.75" style="245"/>
    <col min="99" max="99" width="8.25" style="245" customWidth="1"/>
    <col min="100" max="100" width="9.875" style="245" customWidth="1"/>
    <col min="101" max="101" width="6.5" style="245" customWidth="1"/>
    <col min="102" max="109" width="8.75" style="245"/>
    <col min="110" max="110" width="26.25" style="245" customWidth="1"/>
    <col min="111" max="116" width="8.75" style="245"/>
    <col min="117" max="16384" width="8.75" style="223"/>
  </cols>
  <sheetData>
    <row r="1" spans="1:84" ht="12" customHeight="1" thickBot="1" x14ac:dyDescent="0.45"/>
    <row r="2" spans="1:84" ht="18" customHeight="1" thickBot="1" x14ac:dyDescent="0.45">
      <c r="B2" s="565" t="str">
        <f ca="1">MID(CELL("filename",C2),FIND("]",CELL("filename",C2))+1,3)&amp;"．"</f>
        <v>6-2．</v>
      </c>
      <c r="C2" s="48" t="s">
        <v>968</v>
      </c>
      <c r="E2" s="154" t="str">
        <f>IF('4. 排出源リスト'!G5&amp;"年度"="","",'4. 排出源リスト'!G5&amp;"年度")</f>
        <v>平成30年度</v>
      </c>
      <c r="BP2" s="223" t="s">
        <v>765</v>
      </c>
    </row>
    <row r="3" spans="1:84" ht="12" customHeight="1" thickBot="1" x14ac:dyDescent="0.45">
      <c r="BP3" s="613" t="b">
        <v>0</v>
      </c>
    </row>
    <row r="4" spans="1:84" ht="16.149999999999999" customHeight="1" x14ac:dyDescent="0.4">
      <c r="B4" s="894"/>
      <c r="C4" s="895" t="s">
        <v>753</v>
      </c>
      <c r="D4" s="919" t="s">
        <v>590</v>
      </c>
      <c r="E4" s="927" t="s">
        <v>591</v>
      </c>
      <c r="F4" s="928"/>
      <c r="G4" s="927" t="s">
        <v>592</v>
      </c>
      <c r="H4" s="931"/>
      <c r="I4" s="928" t="s">
        <v>663</v>
      </c>
      <c r="J4" s="928"/>
      <c r="K4" s="924" t="s">
        <v>845</v>
      </c>
      <c r="L4" s="950" t="s">
        <v>708</v>
      </c>
      <c r="M4" s="933" t="s">
        <v>751</v>
      </c>
      <c r="N4" s="935" t="s">
        <v>754</v>
      </c>
      <c r="O4" s="953" t="s">
        <v>877</v>
      </c>
      <c r="P4" s="953"/>
      <c r="Q4" s="953"/>
      <c r="R4" s="953"/>
      <c r="S4" s="953"/>
      <c r="T4" s="953"/>
      <c r="U4" s="953"/>
      <c r="V4" s="953"/>
      <c r="W4" s="953"/>
      <c r="X4" s="953"/>
      <c r="Y4" s="953"/>
      <c r="Z4" s="953"/>
      <c r="AA4" s="946" t="s">
        <v>755</v>
      </c>
      <c r="AB4" s="947" t="s">
        <v>752</v>
      </c>
      <c r="AC4" s="940" t="s">
        <v>777</v>
      </c>
      <c r="AD4" s="941"/>
    </row>
    <row r="5" spans="1:84" ht="12" customHeight="1" x14ac:dyDescent="0.4">
      <c r="B5" s="894"/>
      <c r="C5" s="896"/>
      <c r="D5" s="920"/>
      <c r="E5" s="929"/>
      <c r="F5" s="930"/>
      <c r="G5" s="929"/>
      <c r="H5" s="932"/>
      <c r="I5" s="930"/>
      <c r="J5" s="930"/>
      <c r="K5" s="925"/>
      <c r="L5" s="951"/>
      <c r="M5" s="934"/>
      <c r="N5" s="936"/>
      <c r="O5" s="954"/>
      <c r="P5" s="954"/>
      <c r="Q5" s="954"/>
      <c r="R5" s="954"/>
      <c r="S5" s="954"/>
      <c r="T5" s="954"/>
      <c r="U5" s="954"/>
      <c r="V5" s="954"/>
      <c r="W5" s="954"/>
      <c r="X5" s="954"/>
      <c r="Y5" s="954"/>
      <c r="Z5" s="954"/>
      <c r="AA5" s="914"/>
      <c r="AB5" s="948"/>
      <c r="AC5" s="942" t="s">
        <v>778</v>
      </c>
      <c r="AD5" s="944" t="s">
        <v>759</v>
      </c>
      <c r="CE5" s="246"/>
      <c r="CF5" s="247"/>
    </row>
    <row r="6" spans="1:84" ht="17.45" customHeight="1" thickBot="1" x14ac:dyDescent="0.45">
      <c r="B6" s="894"/>
      <c r="C6" s="897"/>
      <c r="D6" s="921"/>
      <c r="E6" s="270" t="s">
        <v>661</v>
      </c>
      <c r="F6" s="271" t="s">
        <v>662</v>
      </c>
      <c r="G6" s="272" t="s">
        <v>707</v>
      </c>
      <c r="H6" s="273" t="s">
        <v>680</v>
      </c>
      <c r="I6" s="274" t="s">
        <v>707</v>
      </c>
      <c r="J6" s="275" t="s">
        <v>680</v>
      </c>
      <c r="K6" s="926"/>
      <c r="L6" s="952"/>
      <c r="M6" s="276" t="s">
        <v>750</v>
      </c>
      <c r="N6" s="937"/>
      <c r="O6" s="121" t="s">
        <v>664</v>
      </c>
      <c r="P6" s="121" t="s">
        <v>665</v>
      </c>
      <c r="Q6" s="121" t="s">
        <v>666</v>
      </c>
      <c r="R6" s="121" t="s">
        <v>667</v>
      </c>
      <c r="S6" s="121" t="s">
        <v>668</v>
      </c>
      <c r="T6" s="121" t="s">
        <v>669</v>
      </c>
      <c r="U6" s="121" t="s">
        <v>670</v>
      </c>
      <c r="V6" s="121" t="s">
        <v>671</v>
      </c>
      <c r="W6" s="121" t="s">
        <v>672</v>
      </c>
      <c r="X6" s="121" t="s">
        <v>673</v>
      </c>
      <c r="Y6" s="121" t="s">
        <v>674</v>
      </c>
      <c r="Z6" s="121" t="s">
        <v>675</v>
      </c>
      <c r="AA6" s="915"/>
      <c r="AB6" s="949"/>
      <c r="AC6" s="943"/>
      <c r="AD6" s="945"/>
      <c r="AG6" s="534"/>
      <c r="CE6" s="248"/>
      <c r="CF6" s="247"/>
    </row>
    <row r="7" spans="1:84" ht="24" customHeight="1" x14ac:dyDescent="0.4">
      <c r="A7" s="240">
        <f>VLOOKUP(D7,非表示_活動量と単位!$D$8:$E$75,2,FALSE)</f>
        <v>1</v>
      </c>
      <c r="B7" s="571"/>
      <c r="C7" s="637">
        <v>1</v>
      </c>
      <c r="D7" s="638" t="s">
        <v>937</v>
      </c>
      <c r="E7" s="455">
        <f>(SUM(O7:Z7)+(N7-AA7)-AB7)</f>
        <v>490000</v>
      </c>
      <c r="F7" s="456" t="str">
        <f t="shared" ref="F7:F21" si="0">IF($D7="","",VLOOKUP($D7,活動の種別と単位,4,FALSE))</f>
        <v>kWh</v>
      </c>
      <c r="G7" s="380"/>
      <c r="H7" s="457" t="str">
        <f t="shared" ref="H7:H21" si="1">IF($D7="","",VLOOKUP($D7,活動の種別と単位,5,FALSE))</f>
        <v>---</v>
      </c>
      <c r="I7" s="643">
        <v>4.44E-4</v>
      </c>
      <c r="J7" s="457" t="str">
        <f t="shared" ref="J7:J21" si="2">IF($D7="","",VLOOKUP($D7,活動の種別と単位,6,FALSE))</f>
        <v>t-CO2/kWh</v>
      </c>
      <c r="K7" s="458">
        <f>IF($D7="","",IF($A7=0,E7*G7*I7,E7*I7))</f>
        <v>217.56</v>
      </c>
      <c r="L7" s="228"/>
      <c r="M7" s="459" t="str">
        <f t="shared" ref="M7:M21" si="3">IF($D7="","",VLOOKUP($D7,活動の種別と単位,3,FALSE))</f>
        <v>使用量</v>
      </c>
      <c r="N7" s="654"/>
      <c r="O7" s="655">
        <v>40000</v>
      </c>
      <c r="P7" s="656">
        <v>40000</v>
      </c>
      <c r="Q7" s="656">
        <v>40000</v>
      </c>
      <c r="R7" s="656">
        <v>40000</v>
      </c>
      <c r="S7" s="656">
        <v>50000</v>
      </c>
      <c r="T7" s="656">
        <v>40000</v>
      </c>
      <c r="U7" s="656">
        <v>40000</v>
      </c>
      <c r="V7" s="656">
        <v>40000</v>
      </c>
      <c r="W7" s="656">
        <v>40000</v>
      </c>
      <c r="X7" s="656">
        <v>40000</v>
      </c>
      <c r="Y7" s="656">
        <v>40000</v>
      </c>
      <c r="Z7" s="656">
        <v>40000</v>
      </c>
      <c r="AA7" s="657"/>
      <c r="AB7" s="460"/>
      <c r="AC7" s="461" t="str">
        <f t="shared" ref="AC7:AC31" si="4">IF($D7="","",VLOOKUP($D7,活動の種別と単位,7,FALSE))</f>
        <v>対象</v>
      </c>
      <c r="AD7" s="462">
        <f t="shared" ref="AD7:AD31" si="5">IF($D7="","",IF(AC7="---","---",IF(OR($D7="系統電力",$D7="産業用蒸気",$D7="温水",$D7="冷水",$D7="蒸気（産業用以外）"),E7*VLOOKUP($D7,GJ換算係数,2,FALSE),E7*G7)))</f>
        <v>4782.3999999999996</v>
      </c>
      <c r="AG7" s="535"/>
      <c r="CE7" s="248"/>
      <c r="CF7" s="247"/>
    </row>
    <row r="8" spans="1:84" ht="24" customHeight="1" x14ac:dyDescent="0.4">
      <c r="A8" s="240">
        <f>VLOOKUP(D8,非表示_活動量と単位!$D$8:$E$75,2,FALSE)</f>
        <v>0</v>
      </c>
      <c r="B8" s="571"/>
      <c r="C8" s="639">
        <v>2</v>
      </c>
      <c r="D8" s="640" t="s">
        <v>613</v>
      </c>
      <c r="E8" s="464">
        <f t="shared" ref="E8:E21" si="6">(SUM(O8:Z8)+(N8-AA8)-AB8)</f>
        <v>420</v>
      </c>
      <c r="F8" s="465" t="str">
        <f t="shared" si="0"/>
        <v>千Nm3</v>
      </c>
      <c r="G8" s="642">
        <v>45</v>
      </c>
      <c r="H8" s="465" t="str">
        <f t="shared" si="1"/>
        <v>GJ/千Nm3</v>
      </c>
      <c r="I8" s="695">
        <v>5.1299999999999998E-2</v>
      </c>
      <c r="J8" s="465" t="str">
        <f t="shared" si="2"/>
        <v>t-CO2/GJ</v>
      </c>
      <c r="K8" s="437">
        <f t="shared" ref="K8:K9" si="7">IF($D8="","",IF($A8=0,E8*G8*I8,E8*I8))</f>
        <v>969.56999999999994</v>
      </c>
      <c r="L8" s="229"/>
      <c r="M8" s="467" t="str">
        <f t="shared" si="3"/>
        <v>使用量</v>
      </c>
      <c r="N8" s="658"/>
      <c r="O8" s="659">
        <v>30</v>
      </c>
      <c r="P8" s="659">
        <v>30</v>
      </c>
      <c r="Q8" s="659">
        <v>50</v>
      </c>
      <c r="R8" s="659">
        <v>50</v>
      </c>
      <c r="S8" s="659">
        <v>50</v>
      </c>
      <c r="T8" s="659">
        <v>30</v>
      </c>
      <c r="U8" s="659">
        <v>30</v>
      </c>
      <c r="V8" s="659">
        <v>30</v>
      </c>
      <c r="W8" s="659">
        <v>30</v>
      </c>
      <c r="X8" s="659">
        <v>30</v>
      </c>
      <c r="Y8" s="659">
        <v>30</v>
      </c>
      <c r="Z8" s="659">
        <v>30</v>
      </c>
      <c r="AA8" s="662"/>
      <c r="AB8" s="469"/>
      <c r="AC8" s="470" t="str">
        <f t="shared" si="4"/>
        <v>対象</v>
      </c>
      <c r="AD8" s="471">
        <f t="shared" ref="AD8:AD9" si="8">IF($D8="","",IF(AC8="---","---",IF(OR($D8="系統電力",$D8="産業用蒸気",$D8="温水",$D8="冷水",$D8="蒸気（産業用以外）"),E8*VLOOKUP($D8,GJ換算係数,2,FALSE),E8*G8)))</f>
        <v>18900</v>
      </c>
      <c r="AG8" s="534"/>
      <c r="CE8" s="248"/>
      <c r="CF8" s="247"/>
    </row>
    <row r="9" spans="1:84" ht="31.9" customHeight="1" x14ac:dyDescent="0.4">
      <c r="A9" s="240">
        <f>VLOOKUP(D9,非表示_活動量と単位!$D$8:$E$75,2,FALSE)</f>
        <v>0</v>
      </c>
      <c r="B9" s="571"/>
      <c r="C9" s="639">
        <v>3</v>
      </c>
      <c r="D9" s="640" t="s">
        <v>605</v>
      </c>
      <c r="E9" s="464">
        <f t="shared" si="6"/>
        <v>1000</v>
      </c>
      <c r="F9" s="465" t="str">
        <f t="shared" si="0"/>
        <v>kl</v>
      </c>
      <c r="G9" s="642">
        <v>38.9</v>
      </c>
      <c r="H9" s="465" t="str">
        <f t="shared" si="1"/>
        <v>GJ/kl</v>
      </c>
      <c r="I9" s="641">
        <v>7.0800000000000002E-2</v>
      </c>
      <c r="J9" s="465" t="str">
        <f t="shared" si="2"/>
        <v>t-CO2/GJ</v>
      </c>
      <c r="K9" s="437">
        <f t="shared" si="7"/>
        <v>2754.12</v>
      </c>
      <c r="L9" s="644"/>
      <c r="M9" s="467" t="str">
        <f t="shared" si="3"/>
        <v>使用量</v>
      </c>
      <c r="N9" s="658"/>
      <c r="O9" s="649">
        <v>400</v>
      </c>
      <c r="P9" s="649"/>
      <c r="Q9" s="649"/>
      <c r="R9" s="649">
        <v>300</v>
      </c>
      <c r="S9" s="649"/>
      <c r="T9" s="649"/>
      <c r="U9" s="649"/>
      <c r="V9" s="649">
        <v>300</v>
      </c>
      <c r="W9" s="649"/>
      <c r="X9" s="649"/>
      <c r="Y9" s="649"/>
      <c r="Z9" s="649"/>
      <c r="AA9" s="662"/>
      <c r="AB9" s="469"/>
      <c r="AC9" s="470" t="str">
        <f t="shared" si="4"/>
        <v>対象</v>
      </c>
      <c r="AD9" s="471">
        <f t="shared" si="8"/>
        <v>38900</v>
      </c>
      <c r="AG9" s="535"/>
      <c r="CE9" s="248"/>
      <c r="CF9" s="247"/>
    </row>
    <row r="10" spans="1:84" ht="29.45" customHeight="1" x14ac:dyDescent="0.4">
      <c r="A10" s="240">
        <f>VLOOKUP(D10,非表示_活動量と単位!$D$8:$E$75,2,FALSE)</f>
        <v>0</v>
      </c>
      <c r="B10" s="571"/>
      <c r="C10" s="639" t="s">
        <v>978</v>
      </c>
      <c r="D10" s="640" t="s">
        <v>605</v>
      </c>
      <c r="E10" s="464">
        <f t="shared" si="6"/>
        <v>190</v>
      </c>
      <c r="F10" s="465" t="str">
        <f t="shared" si="0"/>
        <v>kl</v>
      </c>
      <c r="G10" s="642">
        <v>38.9</v>
      </c>
      <c r="H10" s="465" t="str">
        <f t="shared" si="1"/>
        <v>GJ/kl</v>
      </c>
      <c r="I10" s="641">
        <v>7.0800000000000002E-2</v>
      </c>
      <c r="J10" s="465" t="str">
        <f t="shared" si="2"/>
        <v>t-CO2/GJ</v>
      </c>
      <c r="K10" s="437">
        <f t="shared" ref="K10:K20" si="9">IF($D10="","",IF($A10=0,E10*G10*I10,E10*I10))</f>
        <v>523.28280000000007</v>
      </c>
      <c r="L10" s="644" t="s">
        <v>952</v>
      </c>
      <c r="M10" s="467" t="str">
        <f t="shared" si="3"/>
        <v>使用量</v>
      </c>
      <c r="N10" s="658"/>
      <c r="O10" s="659"/>
      <c r="P10" s="660"/>
      <c r="Q10" s="661"/>
      <c r="R10" s="661"/>
      <c r="S10" s="661"/>
      <c r="T10" s="661"/>
      <c r="U10" s="661"/>
      <c r="V10" s="661"/>
      <c r="W10" s="661"/>
      <c r="X10" s="661"/>
      <c r="Y10" s="661"/>
      <c r="Z10" s="661">
        <v>190</v>
      </c>
      <c r="AA10" s="662"/>
      <c r="AB10" s="469"/>
      <c r="AC10" s="470" t="str">
        <f t="shared" si="4"/>
        <v>対象</v>
      </c>
      <c r="AD10" s="471">
        <f t="shared" si="5"/>
        <v>7391</v>
      </c>
      <c r="AG10" s="534"/>
      <c r="CE10" s="248"/>
      <c r="CF10" s="247"/>
    </row>
    <row r="11" spans="1:84" ht="24" customHeight="1" x14ac:dyDescent="0.4">
      <c r="A11" s="240">
        <f>VLOOKUP(D11,非表示_活動量と単位!$D$8:$E$75,2,FALSE)</f>
        <v>1</v>
      </c>
      <c r="B11" s="571"/>
      <c r="C11" s="639">
        <v>9</v>
      </c>
      <c r="D11" s="640" t="s">
        <v>722</v>
      </c>
      <c r="E11" s="464">
        <f t="shared" si="6"/>
        <v>2100</v>
      </c>
      <c r="F11" s="465" t="str">
        <f t="shared" si="0"/>
        <v>t</v>
      </c>
      <c r="G11" s="642"/>
      <c r="H11" s="465" t="str">
        <f t="shared" si="1"/>
        <v>---</v>
      </c>
      <c r="I11" s="641">
        <v>0.44</v>
      </c>
      <c r="J11" s="465" t="str">
        <f t="shared" si="2"/>
        <v>t-CO2/t</v>
      </c>
      <c r="K11" s="437">
        <f t="shared" si="9"/>
        <v>924</v>
      </c>
      <c r="L11" s="229"/>
      <c r="M11" s="467" t="str">
        <f t="shared" si="3"/>
        <v>原料使用量</v>
      </c>
      <c r="N11" s="658"/>
      <c r="O11" s="659">
        <v>500</v>
      </c>
      <c r="P11" s="660"/>
      <c r="Q11" s="661"/>
      <c r="R11" s="661">
        <v>600</v>
      </c>
      <c r="S11" s="661"/>
      <c r="T11" s="661"/>
      <c r="U11" s="661"/>
      <c r="V11" s="661">
        <v>500</v>
      </c>
      <c r="W11" s="661"/>
      <c r="X11" s="661"/>
      <c r="Y11" s="661"/>
      <c r="Z11" s="661">
        <v>500</v>
      </c>
      <c r="AA11" s="662"/>
      <c r="AB11" s="469"/>
      <c r="AC11" s="470" t="str">
        <f t="shared" si="4"/>
        <v>---</v>
      </c>
      <c r="AD11" s="471" t="str">
        <f t="shared" si="5"/>
        <v>---</v>
      </c>
      <c r="AG11" s="535"/>
      <c r="CE11" s="248"/>
      <c r="CF11" s="247"/>
    </row>
    <row r="12" spans="1:84" ht="24" customHeight="1" x14ac:dyDescent="0.4">
      <c r="A12" s="240">
        <f>VLOOKUP(D12,非表示_活動量と単位!$D$8:$E$75,2,FALSE)</f>
        <v>0</v>
      </c>
      <c r="B12" s="571"/>
      <c r="C12" s="639">
        <v>10</v>
      </c>
      <c r="D12" s="640" t="s">
        <v>953</v>
      </c>
      <c r="E12" s="464">
        <f t="shared" si="6"/>
        <v>155</v>
      </c>
      <c r="F12" s="465" t="str">
        <f t="shared" si="0"/>
        <v>kl</v>
      </c>
      <c r="G12" s="642">
        <v>38.9</v>
      </c>
      <c r="H12" s="465" t="str">
        <f t="shared" si="1"/>
        <v>GJ/kl</v>
      </c>
      <c r="I12" s="641">
        <v>7.0800000000000002E-2</v>
      </c>
      <c r="J12" s="465" t="str">
        <f t="shared" si="2"/>
        <v>t-CO2/GJ</v>
      </c>
      <c r="K12" s="437">
        <f t="shared" si="9"/>
        <v>426.8886</v>
      </c>
      <c r="L12" s="229"/>
      <c r="M12" s="467" t="str">
        <f t="shared" si="3"/>
        <v>使用量</v>
      </c>
      <c r="N12" s="658"/>
      <c r="O12" s="659">
        <v>20</v>
      </c>
      <c r="P12" s="660">
        <v>10</v>
      </c>
      <c r="Q12" s="661">
        <v>10</v>
      </c>
      <c r="R12" s="661">
        <v>15</v>
      </c>
      <c r="S12" s="661">
        <v>15</v>
      </c>
      <c r="T12" s="661">
        <v>10</v>
      </c>
      <c r="U12" s="661">
        <v>15</v>
      </c>
      <c r="V12" s="661">
        <v>15</v>
      </c>
      <c r="W12" s="661">
        <v>15</v>
      </c>
      <c r="X12" s="661">
        <v>10</v>
      </c>
      <c r="Y12" s="661">
        <v>10</v>
      </c>
      <c r="Z12" s="661">
        <v>10</v>
      </c>
      <c r="AA12" s="662"/>
      <c r="AB12" s="469"/>
      <c r="AC12" s="470" t="str">
        <f t="shared" si="4"/>
        <v>対象</v>
      </c>
      <c r="AD12" s="471">
        <f t="shared" si="5"/>
        <v>6029.5</v>
      </c>
      <c r="AG12" s="534"/>
      <c r="CE12" s="248"/>
      <c r="CF12" s="247"/>
    </row>
    <row r="13" spans="1:84" ht="24" customHeight="1" x14ac:dyDescent="0.4">
      <c r="A13" s="240">
        <f>VLOOKUP(D13,非表示_活動量と単位!$D$8:$E$75,2,FALSE)</f>
        <v>0</v>
      </c>
      <c r="B13" s="571"/>
      <c r="C13" s="639">
        <v>11</v>
      </c>
      <c r="D13" s="640" t="s">
        <v>953</v>
      </c>
      <c r="E13" s="464">
        <f t="shared" si="6"/>
        <v>-5</v>
      </c>
      <c r="F13" s="465" t="str">
        <f t="shared" si="0"/>
        <v>kl</v>
      </c>
      <c r="G13" s="642">
        <v>38.9</v>
      </c>
      <c r="H13" s="465" t="str">
        <f t="shared" si="1"/>
        <v>GJ/kl</v>
      </c>
      <c r="I13" s="641">
        <v>7.0800000000000002E-2</v>
      </c>
      <c r="J13" s="465" t="str">
        <f t="shared" si="2"/>
        <v>t-CO2/GJ</v>
      </c>
      <c r="K13" s="437">
        <f t="shared" si="9"/>
        <v>-13.7706</v>
      </c>
      <c r="L13" s="229"/>
      <c r="M13" s="467" t="str">
        <f t="shared" si="3"/>
        <v>使用量</v>
      </c>
      <c r="N13" s="658">
        <v>10</v>
      </c>
      <c r="O13" s="659"/>
      <c r="P13" s="660"/>
      <c r="Q13" s="661"/>
      <c r="R13" s="661"/>
      <c r="S13" s="661"/>
      <c r="T13" s="661"/>
      <c r="U13" s="661"/>
      <c r="V13" s="661"/>
      <c r="W13" s="661"/>
      <c r="X13" s="661"/>
      <c r="Y13" s="661"/>
      <c r="Z13" s="661"/>
      <c r="AA13" s="662">
        <v>15</v>
      </c>
      <c r="AB13" s="469"/>
      <c r="AC13" s="470" t="str">
        <f t="shared" si="4"/>
        <v>対象</v>
      </c>
      <c r="AD13" s="471">
        <f t="shared" si="5"/>
        <v>-194.5</v>
      </c>
      <c r="AG13" s="535"/>
      <c r="CE13" s="248"/>
      <c r="CF13" s="247"/>
    </row>
    <row r="14" spans="1:84" ht="24" customHeight="1" x14ac:dyDescent="0.4">
      <c r="A14" s="240" t="e">
        <f>VLOOKUP(D14,非表示_活動量と単位!$D$8:$E$75,2,FALSE)</f>
        <v>#N/A</v>
      </c>
      <c r="B14" s="571"/>
      <c r="C14" s="559"/>
      <c r="D14" s="463"/>
      <c r="E14" s="464">
        <f t="shared" si="6"/>
        <v>0</v>
      </c>
      <c r="F14" s="465" t="str">
        <f t="shared" si="0"/>
        <v/>
      </c>
      <c r="G14" s="466"/>
      <c r="H14" s="465" t="str">
        <f t="shared" si="1"/>
        <v/>
      </c>
      <c r="I14" s="606"/>
      <c r="J14" s="465" t="str">
        <f t="shared" si="2"/>
        <v/>
      </c>
      <c r="K14" s="437" t="str">
        <f t="shared" si="9"/>
        <v/>
      </c>
      <c r="L14" s="229"/>
      <c r="M14" s="467" t="str">
        <f t="shared" si="3"/>
        <v/>
      </c>
      <c r="N14" s="472"/>
      <c r="O14" s="468"/>
      <c r="P14" s="123"/>
      <c r="Q14" s="286"/>
      <c r="R14" s="286"/>
      <c r="S14" s="287"/>
      <c r="T14" s="287"/>
      <c r="U14" s="287"/>
      <c r="V14" s="287"/>
      <c r="W14" s="287"/>
      <c r="X14" s="287"/>
      <c r="Y14" s="287"/>
      <c r="Z14" s="287"/>
      <c r="AA14" s="473"/>
      <c r="AB14" s="469"/>
      <c r="AC14" s="470" t="str">
        <f t="shared" si="4"/>
        <v/>
      </c>
      <c r="AD14" s="471" t="str">
        <f t="shared" si="5"/>
        <v/>
      </c>
      <c r="AG14" s="534"/>
      <c r="CE14" s="248"/>
      <c r="CF14" s="247"/>
    </row>
    <row r="15" spans="1:84" ht="24" customHeight="1" x14ac:dyDescent="0.4">
      <c r="A15" s="240" t="e">
        <f>VLOOKUP(D15,非表示_活動量と単位!$D$8:$E$75,2,FALSE)</f>
        <v>#N/A</v>
      </c>
      <c r="B15" s="571"/>
      <c r="C15" s="559"/>
      <c r="D15" s="463"/>
      <c r="E15" s="464">
        <f t="shared" si="6"/>
        <v>0</v>
      </c>
      <c r="F15" s="465" t="str">
        <f t="shared" si="0"/>
        <v/>
      </c>
      <c r="G15" s="466"/>
      <c r="H15" s="465" t="str">
        <f t="shared" si="1"/>
        <v/>
      </c>
      <c r="I15" s="606"/>
      <c r="J15" s="465" t="str">
        <f t="shared" si="2"/>
        <v/>
      </c>
      <c r="K15" s="437" t="str">
        <f t="shared" si="9"/>
        <v/>
      </c>
      <c r="L15" s="229"/>
      <c r="M15" s="467" t="str">
        <f t="shared" si="3"/>
        <v/>
      </c>
      <c r="N15" s="472"/>
      <c r="O15" s="468"/>
      <c r="P15" s="123"/>
      <c r="Q15" s="286"/>
      <c r="R15" s="286"/>
      <c r="S15" s="287"/>
      <c r="T15" s="287"/>
      <c r="U15" s="287"/>
      <c r="V15" s="287"/>
      <c r="W15" s="287"/>
      <c r="X15" s="287"/>
      <c r="Y15" s="287"/>
      <c r="Z15" s="287"/>
      <c r="AA15" s="473"/>
      <c r="AB15" s="469"/>
      <c r="AC15" s="470" t="str">
        <f t="shared" si="4"/>
        <v/>
      </c>
      <c r="AD15" s="471" t="str">
        <f t="shared" si="5"/>
        <v/>
      </c>
      <c r="AG15" s="535"/>
      <c r="CE15" s="248"/>
      <c r="CF15" s="247"/>
    </row>
    <row r="16" spans="1:84" ht="24" customHeight="1" x14ac:dyDescent="0.4">
      <c r="A16" s="240" t="e">
        <f>VLOOKUP(D16,非表示_活動量と単位!$D$8:$E$75,2,FALSE)</f>
        <v>#N/A</v>
      </c>
      <c r="B16" s="571"/>
      <c r="C16" s="559"/>
      <c r="D16" s="463"/>
      <c r="E16" s="464">
        <f t="shared" si="6"/>
        <v>0</v>
      </c>
      <c r="F16" s="465" t="str">
        <f t="shared" si="0"/>
        <v/>
      </c>
      <c r="G16" s="466"/>
      <c r="H16" s="465" t="str">
        <f t="shared" si="1"/>
        <v/>
      </c>
      <c r="I16" s="606"/>
      <c r="J16" s="465" t="str">
        <f t="shared" si="2"/>
        <v/>
      </c>
      <c r="K16" s="437" t="str">
        <f t="shared" si="9"/>
        <v/>
      </c>
      <c r="L16" s="229"/>
      <c r="M16" s="467" t="str">
        <f t="shared" si="3"/>
        <v/>
      </c>
      <c r="N16" s="472"/>
      <c r="O16" s="468"/>
      <c r="P16" s="123"/>
      <c r="Q16" s="286"/>
      <c r="R16" s="286"/>
      <c r="S16" s="287"/>
      <c r="T16" s="287"/>
      <c r="U16" s="287"/>
      <c r="V16" s="287"/>
      <c r="W16" s="287"/>
      <c r="X16" s="287"/>
      <c r="Y16" s="287"/>
      <c r="Z16" s="287"/>
      <c r="AA16" s="473"/>
      <c r="AB16" s="469"/>
      <c r="AC16" s="470" t="str">
        <f t="shared" si="4"/>
        <v/>
      </c>
      <c r="AD16" s="471" t="str">
        <f t="shared" si="5"/>
        <v/>
      </c>
      <c r="AG16" s="534"/>
      <c r="CE16" s="248"/>
      <c r="CF16" s="247"/>
    </row>
    <row r="17" spans="1:84" ht="24" customHeight="1" x14ac:dyDescent="0.4">
      <c r="A17" s="240" t="e">
        <f>VLOOKUP(D17,非表示_活動量と単位!$D$8:$E$75,2,FALSE)</f>
        <v>#N/A</v>
      </c>
      <c r="B17" s="571"/>
      <c r="C17" s="559"/>
      <c r="D17" s="463"/>
      <c r="E17" s="464">
        <f t="shared" si="6"/>
        <v>0</v>
      </c>
      <c r="F17" s="465" t="str">
        <f t="shared" si="0"/>
        <v/>
      </c>
      <c r="G17" s="466"/>
      <c r="H17" s="465" t="str">
        <f t="shared" si="1"/>
        <v/>
      </c>
      <c r="I17" s="606"/>
      <c r="J17" s="465" t="str">
        <f t="shared" si="2"/>
        <v/>
      </c>
      <c r="K17" s="437" t="str">
        <f t="shared" si="9"/>
        <v/>
      </c>
      <c r="L17" s="229"/>
      <c r="M17" s="467" t="str">
        <f t="shared" si="3"/>
        <v/>
      </c>
      <c r="N17" s="472"/>
      <c r="O17" s="468"/>
      <c r="P17" s="123"/>
      <c r="Q17" s="286"/>
      <c r="R17" s="286"/>
      <c r="S17" s="287"/>
      <c r="T17" s="287"/>
      <c r="U17" s="287"/>
      <c r="V17" s="287"/>
      <c r="W17" s="287"/>
      <c r="X17" s="287"/>
      <c r="Y17" s="287"/>
      <c r="Z17" s="287"/>
      <c r="AA17" s="473"/>
      <c r="AB17" s="469"/>
      <c r="AC17" s="470" t="str">
        <f t="shared" si="4"/>
        <v/>
      </c>
      <c r="AD17" s="471" t="str">
        <f t="shared" si="5"/>
        <v/>
      </c>
      <c r="AG17" s="535"/>
      <c r="CE17" s="248"/>
      <c r="CF17" s="247"/>
    </row>
    <row r="18" spans="1:84" ht="24" customHeight="1" x14ac:dyDescent="0.4">
      <c r="A18" s="240" t="e">
        <f>VLOOKUP(D18,非表示_活動量と単位!$D$8:$E$75,2,FALSE)</f>
        <v>#N/A</v>
      </c>
      <c r="B18" s="571"/>
      <c r="C18" s="559"/>
      <c r="D18" s="463"/>
      <c r="E18" s="464">
        <f t="shared" si="6"/>
        <v>0</v>
      </c>
      <c r="F18" s="465" t="str">
        <f t="shared" si="0"/>
        <v/>
      </c>
      <c r="G18" s="466"/>
      <c r="H18" s="465" t="str">
        <f t="shared" si="1"/>
        <v/>
      </c>
      <c r="I18" s="606"/>
      <c r="J18" s="465" t="str">
        <f t="shared" si="2"/>
        <v/>
      </c>
      <c r="K18" s="437" t="str">
        <f t="shared" si="9"/>
        <v/>
      </c>
      <c r="L18" s="229"/>
      <c r="M18" s="467" t="str">
        <f t="shared" si="3"/>
        <v/>
      </c>
      <c r="N18" s="472"/>
      <c r="O18" s="468"/>
      <c r="P18" s="123"/>
      <c r="Q18" s="286"/>
      <c r="R18" s="286"/>
      <c r="S18" s="287"/>
      <c r="T18" s="287"/>
      <c r="U18" s="287"/>
      <c r="V18" s="287"/>
      <c r="W18" s="287"/>
      <c r="X18" s="287"/>
      <c r="Y18" s="287"/>
      <c r="Z18" s="287"/>
      <c r="AA18" s="473"/>
      <c r="AB18" s="469"/>
      <c r="AC18" s="470" t="str">
        <f t="shared" si="4"/>
        <v/>
      </c>
      <c r="AD18" s="471" t="str">
        <f t="shared" si="5"/>
        <v/>
      </c>
      <c r="AG18" s="534"/>
      <c r="CE18" s="248"/>
      <c r="CF18" s="247"/>
    </row>
    <row r="19" spans="1:84" ht="24" customHeight="1" x14ac:dyDescent="0.4">
      <c r="A19" s="240" t="e">
        <f>VLOOKUP(D19,非表示_活動量と単位!$D$8:$E$75,2,FALSE)</f>
        <v>#N/A</v>
      </c>
      <c r="B19" s="571"/>
      <c r="C19" s="559"/>
      <c r="D19" s="463"/>
      <c r="E19" s="464">
        <f t="shared" si="6"/>
        <v>0</v>
      </c>
      <c r="F19" s="465" t="str">
        <f t="shared" si="0"/>
        <v/>
      </c>
      <c r="G19" s="466"/>
      <c r="H19" s="465" t="str">
        <f t="shared" si="1"/>
        <v/>
      </c>
      <c r="I19" s="606"/>
      <c r="J19" s="465" t="str">
        <f t="shared" si="2"/>
        <v/>
      </c>
      <c r="K19" s="437" t="str">
        <f t="shared" si="9"/>
        <v/>
      </c>
      <c r="L19" s="229"/>
      <c r="M19" s="467" t="str">
        <f t="shared" si="3"/>
        <v/>
      </c>
      <c r="N19" s="472"/>
      <c r="O19" s="468"/>
      <c r="P19" s="123"/>
      <c r="Q19" s="286"/>
      <c r="R19" s="286"/>
      <c r="S19" s="287"/>
      <c r="T19" s="287"/>
      <c r="U19" s="287"/>
      <c r="V19" s="287"/>
      <c r="W19" s="287"/>
      <c r="X19" s="287"/>
      <c r="Y19" s="287"/>
      <c r="Z19" s="287"/>
      <c r="AA19" s="473"/>
      <c r="AB19" s="469"/>
      <c r="AC19" s="470" t="str">
        <f t="shared" si="4"/>
        <v/>
      </c>
      <c r="AD19" s="471" t="str">
        <f t="shared" si="5"/>
        <v/>
      </c>
      <c r="AG19" s="535"/>
      <c r="CE19" s="248"/>
      <c r="CF19" s="247"/>
    </row>
    <row r="20" spans="1:84" ht="24" customHeight="1" x14ac:dyDescent="0.4">
      <c r="A20" s="240" t="e">
        <f>VLOOKUP(D20,非表示_活動量と単位!$D$8:$E$75,2,FALSE)</f>
        <v>#N/A</v>
      </c>
      <c r="B20" s="571"/>
      <c r="C20" s="559"/>
      <c r="D20" s="463"/>
      <c r="E20" s="464">
        <f t="shared" si="6"/>
        <v>0</v>
      </c>
      <c r="F20" s="465" t="str">
        <f t="shared" si="0"/>
        <v/>
      </c>
      <c r="G20" s="466"/>
      <c r="H20" s="465" t="str">
        <f t="shared" si="1"/>
        <v/>
      </c>
      <c r="I20" s="606"/>
      <c r="J20" s="465" t="str">
        <f t="shared" si="2"/>
        <v/>
      </c>
      <c r="K20" s="437" t="str">
        <f t="shared" si="9"/>
        <v/>
      </c>
      <c r="L20" s="229"/>
      <c r="M20" s="467" t="str">
        <f t="shared" si="3"/>
        <v/>
      </c>
      <c r="N20" s="472"/>
      <c r="O20" s="468"/>
      <c r="P20" s="123"/>
      <c r="Q20" s="286"/>
      <c r="R20" s="286"/>
      <c r="S20" s="287"/>
      <c r="T20" s="287"/>
      <c r="U20" s="287"/>
      <c r="V20" s="287"/>
      <c r="W20" s="287"/>
      <c r="X20" s="287"/>
      <c r="Y20" s="287"/>
      <c r="Z20" s="287"/>
      <c r="AA20" s="473"/>
      <c r="AB20" s="469"/>
      <c r="AC20" s="470" t="str">
        <f t="shared" si="4"/>
        <v/>
      </c>
      <c r="AD20" s="471" t="str">
        <f t="shared" si="5"/>
        <v/>
      </c>
      <c r="AG20" s="534"/>
      <c r="CE20" s="248"/>
      <c r="CF20" s="247"/>
    </row>
    <row r="21" spans="1:84" ht="24" customHeight="1" thickBot="1" x14ac:dyDescent="0.45">
      <c r="A21" s="240" t="e">
        <f>VLOOKUP(D21,非表示_活動量と単位!$D$8:$E$75,2,FALSE)</f>
        <v>#N/A</v>
      </c>
      <c r="B21" s="571"/>
      <c r="C21" s="554"/>
      <c r="D21" s="474"/>
      <c r="E21" s="343">
        <f t="shared" si="6"/>
        <v>0</v>
      </c>
      <c r="F21" s="475" t="str">
        <f t="shared" si="0"/>
        <v/>
      </c>
      <c r="G21" s="476"/>
      <c r="H21" s="475" t="str">
        <f t="shared" si="1"/>
        <v/>
      </c>
      <c r="I21" s="607"/>
      <c r="J21" s="475" t="str">
        <f t="shared" si="2"/>
        <v/>
      </c>
      <c r="K21" s="477" t="str">
        <f>IF($D21="","",IF($A21=0,E21*G21*I21,E21*I21))</f>
        <v/>
      </c>
      <c r="L21" s="230"/>
      <c r="M21" s="478" t="str">
        <f t="shared" si="3"/>
        <v/>
      </c>
      <c r="N21" s="479"/>
      <c r="O21" s="480"/>
      <c r="P21" s="124"/>
      <c r="Q21" s="289"/>
      <c r="R21" s="289"/>
      <c r="S21" s="290"/>
      <c r="T21" s="290"/>
      <c r="U21" s="290"/>
      <c r="V21" s="290"/>
      <c r="W21" s="290"/>
      <c r="X21" s="290"/>
      <c r="Y21" s="290"/>
      <c r="Z21" s="290"/>
      <c r="AA21" s="481"/>
      <c r="AB21" s="482"/>
      <c r="AC21" s="483" t="str">
        <f t="shared" si="4"/>
        <v/>
      </c>
      <c r="AD21" s="484" t="str">
        <f t="shared" si="5"/>
        <v/>
      </c>
      <c r="AG21" s="535"/>
      <c r="CE21" s="248"/>
      <c r="CF21" s="247"/>
    </row>
    <row r="22" spans="1:84" ht="24" customHeight="1" x14ac:dyDescent="0.4">
      <c r="A22" s="240">
        <f t="shared" ref="A22:A30" si="10">IF($G22="",1,0)</f>
        <v>1</v>
      </c>
      <c r="B22" s="571"/>
      <c r="C22" s="560"/>
      <c r="D22" s="485" t="s">
        <v>644</v>
      </c>
      <c r="E22" s="486">
        <f>(SUM(O22:Z22)+(N22-AA22)-AB22)</f>
        <v>0</v>
      </c>
      <c r="F22" s="487"/>
      <c r="G22" s="488"/>
      <c r="H22" s="487"/>
      <c r="I22" s="608"/>
      <c r="J22" s="487"/>
      <c r="K22" s="436" t="str">
        <f>IF($C22="","",IF($A22=0,E22*G22*I22,E22*I22))</f>
        <v/>
      </c>
      <c r="L22" s="231"/>
      <c r="M22" s="489"/>
      <c r="N22" s="490"/>
      <c r="O22" s="491"/>
      <c r="P22" s="125"/>
      <c r="Q22" s="291"/>
      <c r="R22" s="291"/>
      <c r="S22" s="292"/>
      <c r="T22" s="292"/>
      <c r="U22" s="292"/>
      <c r="V22" s="292"/>
      <c r="W22" s="292"/>
      <c r="X22" s="292"/>
      <c r="Y22" s="292"/>
      <c r="Z22" s="292"/>
      <c r="AA22" s="492"/>
      <c r="AB22" s="493"/>
      <c r="AC22" s="494" t="str">
        <f t="shared" si="4"/>
        <v>---</v>
      </c>
      <c r="AD22" s="495" t="str">
        <f t="shared" si="5"/>
        <v>---</v>
      </c>
      <c r="AG22" s="535"/>
      <c r="CE22" s="248"/>
      <c r="CF22" s="247"/>
    </row>
    <row r="23" spans="1:84" ht="24" customHeight="1" x14ac:dyDescent="0.4">
      <c r="A23" s="240">
        <f t="shared" si="10"/>
        <v>1</v>
      </c>
      <c r="B23" s="571"/>
      <c r="C23" s="559"/>
      <c r="D23" s="496" t="s">
        <v>644</v>
      </c>
      <c r="E23" s="464">
        <f t="shared" ref="E23:E31" si="11">(SUM(O23:Z23)+(N23-AA23)-AB23)</f>
        <v>0</v>
      </c>
      <c r="F23" s="497"/>
      <c r="G23" s="466"/>
      <c r="H23" s="497"/>
      <c r="I23" s="606"/>
      <c r="J23" s="497"/>
      <c r="K23" s="437" t="str">
        <f t="shared" ref="K23:K31" si="12">IF($C23="","",IF($A23=0,E23*G23*I23,E23*I23))</f>
        <v/>
      </c>
      <c r="L23" s="229"/>
      <c r="M23" s="498"/>
      <c r="N23" s="472"/>
      <c r="O23" s="468"/>
      <c r="P23" s="123"/>
      <c r="Q23" s="286"/>
      <c r="R23" s="286"/>
      <c r="S23" s="287"/>
      <c r="T23" s="287"/>
      <c r="U23" s="287"/>
      <c r="V23" s="287"/>
      <c r="W23" s="287"/>
      <c r="X23" s="287"/>
      <c r="Y23" s="287"/>
      <c r="Z23" s="287"/>
      <c r="AA23" s="473"/>
      <c r="AB23" s="469"/>
      <c r="AC23" s="499" t="str">
        <f t="shared" si="4"/>
        <v>---</v>
      </c>
      <c r="AD23" s="471" t="str">
        <f t="shared" ref="AD23:AD26" si="13">IF($D23="","",IF(AC23="---","---",IF(OR($D23="系統電力",$D23="産業用蒸気",$D23="温水",$D23="冷水",$D23="蒸気（産業用以外）"),E23*VLOOKUP($D23,GJ換算係数,2,FALSE),E23*G23)))</f>
        <v>---</v>
      </c>
      <c r="AG23" s="245"/>
      <c r="CE23" s="248"/>
      <c r="CF23" s="247"/>
    </row>
    <row r="24" spans="1:84" ht="24" customHeight="1" x14ac:dyDescent="0.4">
      <c r="A24" s="240">
        <f t="shared" si="10"/>
        <v>1</v>
      </c>
      <c r="B24" s="571"/>
      <c r="C24" s="559"/>
      <c r="D24" s="496" t="s">
        <v>644</v>
      </c>
      <c r="E24" s="464">
        <f t="shared" si="11"/>
        <v>0</v>
      </c>
      <c r="F24" s="497"/>
      <c r="G24" s="466"/>
      <c r="H24" s="497"/>
      <c r="I24" s="606"/>
      <c r="J24" s="497"/>
      <c r="K24" s="437" t="str">
        <f t="shared" si="12"/>
        <v/>
      </c>
      <c r="L24" s="229"/>
      <c r="M24" s="498"/>
      <c r="N24" s="472"/>
      <c r="O24" s="468"/>
      <c r="P24" s="123"/>
      <c r="Q24" s="286"/>
      <c r="R24" s="286"/>
      <c r="S24" s="287"/>
      <c r="T24" s="287"/>
      <c r="U24" s="287"/>
      <c r="V24" s="287"/>
      <c r="W24" s="287"/>
      <c r="X24" s="287"/>
      <c r="Y24" s="287"/>
      <c r="Z24" s="287"/>
      <c r="AA24" s="473"/>
      <c r="AB24" s="469"/>
      <c r="AC24" s="499" t="str">
        <f t="shared" si="4"/>
        <v>---</v>
      </c>
      <c r="AD24" s="471" t="str">
        <f t="shared" si="13"/>
        <v>---</v>
      </c>
      <c r="CE24" s="248"/>
      <c r="CF24" s="247"/>
    </row>
    <row r="25" spans="1:84" ht="24" customHeight="1" x14ac:dyDescent="0.4">
      <c r="A25" s="240">
        <f t="shared" si="10"/>
        <v>1</v>
      </c>
      <c r="B25" s="571"/>
      <c r="C25" s="559"/>
      <c r="D25" s="496" t="s">
        <v>644</v>
      </c>
      <c r="E25" s="464">
        <f t="shared" si="11"/>
        <v>0</v>
      </c>
      <c r="F25" s="497"/>
      <c r="G25" s="466"/>
      <c r="H25" s="497"/>
      <c r="I25" s="606"/>
      <c r="J25" s="497"/>
      <c r="K25" s="437" t="str">
        <f t="shared" si="12"/>
        <v/>
      </c>
      <c r="L25" s="229"/>
      <c r="M25" s="498"/>
      <c r="N25" s="472"/>
      <c r="O25" s="468"/>
      <c r="P25" s="123"/>
      <c r="Q25" s="286"/>
      <c r="R25" s="286"/>
      <c r="S25" s="287"/>
      <c r="T25" s="287"/>
      <c r="U25" s="287"/>
      <c r="V25" s="287"/>
      <c r="W25" s="287"/>
      <c r="X25" s="287"/>
      <c r="Y25" s="287"/>
      <c r="Z25" s="287"/>
      <c r="AA25" s="473"/>
      <c r="AB25" s="469"/>
      <c r="AC25" s="499" t="str">
        <f t="shared" si="4"/>
        <v>---</v>
      </c>
      <c r="AD25" s="471" t="str">
        <f t="shared" si="13"/>
        <v>---</v>
      </c>
      <c r="CE25" s="248"/>
      <c r="CF25" s="247"/>
    </row>
    <row r="26" spans="1:84" ht="24" customHeight="1" x14ac:dyDescent="0.4">
      <c r="A26" s="240">
        <f t="shared" si="10"/>
        <v>1</v>
      </c>
      <c r="B26" s="571"/>
      <c r="C26" s="559"/>
      <c r="D26" s="496" t="s">
        <v>644</v>
      </c>
      <c r="E26" s="464">
        <f t="shared" si="11"/>
        <v>0</v>
      </c>
      <c r="F26" s="497"/>
      <c r="G26" s="466"/>
      <c r="H26" s="497"/>
      <c r="I26" s="606"/>
      <c r="J26" s="497"/>
      <c r="K26" s="437" t="str">
        <f t="shared" si="12"/>
        <v/>
      </c>
      <c r="L26" s="229"/>
      <c r="M26" s="498"/>
      <c r="N26" s="472"/>
      <c r="O26" s="468"/>
      <c r="P26" s="123"/>
      <c r="Q26" s="286"/>
      <c r="R26" s="286"/>
      <c r="S26" s="287"/>
      <c r="T26" s="287"/>
      <c r="U26" s="287"/>
      <c r="V26" s="287"/>
      <c r="W26" s="287"/>
      <c r="X26" s="287"/>
      <c r="Y26" s="287"/>
      <c r="Z26" s="287"/>
      <c r="AA26" s="473"/>
      <c r="AB26" s="469"/>
      <c r="AC26" s="499" t="str">
        <f t="shared" si="4"/>
        <v>---</v>
      </c>
      <c r="AD26" s="471" t="str">
        <f t="shared" si="13"/>
        <v>---</v>
      </c>
      <c r="CE26" s="248"/>
      <c r="CF26" s="247"/>
    </row>
    <row r="27" spans="1:84" ht="24" customHeight="1" x14ac:dyDescent="0.4">
      <c r="A27" s="240">
        <f t="shared" si="10"/>
        <v>1</v>
      </c>
      <c r="B27" s="571"/>
      <c r="C27" s="559"/>
      <c r="D27" s="496" t="s">
        <v>644</v>
      </c>
      <c r="E27" s="464">
        <f t="shared" si="11"/>
        <v>0</v>
      </c>
      <c r="F27" s="497"/>
      <c r="G27" s="466"/>
      <c r="H27" s="497"/>
      <c r="I27" s="606"/>
      <c r="J27" s="497"/>
      <c r="K27" s="437" t="str">
        <f t="shared" si="12"/>
        <v/>
      </c>
      <c r="L27" s="229"/>
      <c r="M27" s="498"/>
      <c r="N27" s="472"/>
      <c r="O27" s="468"/>
      <c r="P27" s="123"/>
      <c r="Q27" s="286"/>
      <c r="R27" s="286"/>
      <c r="S27" s="287"/>
      <c r="T27" s="287"/>
      <c r="U27" s="287"/>
      <c r="V27" s="287"/>
      <c r="W27" s="287"/>
      <c r="X27" s="287"/>
      <c r="Y27" s="287"/>
      <c r="Z27" s="287"/>
      <c r="AA27" s="473"/>
      <c r="AB27" s="469"/>
      <c r="AC27" s="499" t="str">
        <f t="shared" si="4"/>
        <v>---</v>
      </c>
      <c r="AD27" s="471" t="str">
        <f t="shared" si="5"/>
        <v>---</v>
      </c>
      <c r="CE27" s="248"/>
      <c r="CF27" s="247"/>
    </row>
    <row r="28" spans="1:84" ht="24" customHeight="1" x14ac:dyDescent="0.4">
      <c r="A28" s="240">
        <f t="shared" si="10"/>
        <v>1</v>
      </c>
      <c r="B28" s="571"/>
      <c r="C28" s="559"/>
      <c r="D28" s="496" t="s">
        <v>644</v>
      </c>
      <c r="E28" s="464">
        <f t="shared" si="11"/>
        <v>0</v>
      </c>
      <c r="F28" s="497"/>
      <c r="G28" s="466"/>
      <c r="H28" s="497"/>
      <c r="I28" s="606"/>
      <c r="J28" s="497"/>
      <c r="K28" s="437" t="str">
        <f t="shared" si="12"/>
        <v/>
      </c>
      <c r="L28" s="229"/>
      <c r="M28" s="498"/>
      <c r="N28" s="472"/>
      <c r="O28" s="468"/>
      <c r="P28" s="123"/>
      <c r="Q28" s="286"/>
      <c r="R28" s="286"/>
      <c r="S28" s="287"/>
      <c r="T28" s="287"/>
      <c r="U28" s="287"/>
      <c r="V28" s="287"/>
      <c r="W28" s="287"/>
      <c r="X28" s="287"/>
      <c r="Y28" s="287"/>
      <c r="Z28" s="287"/>
      <c r="AA28" s="473"/>
      <c r="AB28" s="469"/>
      <c r="AC28" s="499" t="str">
        <f t="shared" si="4"/>
        <v>---</v>
      </c>
      <c r="AD28" s="471" t="str">
        <f t="shared" ref="AD28" si="14">IF($D28="","",IF(AC28="---","---",IF(OR($D28="系統電力",$D28="産業用蒸気",$D28="温水",$D28="冷水",$D28="蒸気（産業用以外）"),E28*VLOOKUP($D28,GJ換算係数,2,FALSE),E28*G28)))</f>
        <v>---</v>
      </c>
      <c r="CE28" s="248"/>
      <c r="CF28" s="247"/>
    </row>
    <row r="29" spans="1:84" ht="24" customHeight="1" x14ac:dyDescent="0.4">
      <c r="A29" s="240">
        <f t="shared" si="10"/>
        <v>1</v>
      </c>
      <c r="B29" s="571"/>
      <c r="C29" s="559"/>
      <c r="D29" s="496" t="s">
        <v>644</v>
      </c>
      <c r="E29" s="464">
        <f t="shared" si="11"/>
        <v>0</v>
      </c>
      <c r="F29" s="497"/>
      <c r="G29" s="466"/>
      <c r="H29" s="497"/>
      <c r="I29" s="606"/>
      <c r="J29" s="497"/>
      <c r="K29" s="437" t="str">
        <f t="shared" si="12"/>
        <v/>
      </c>
      <c r="L29" s="229"/>
      <c r="M29" s="498"/>
      <c r="N29" s="472"/>
      <c r="O29" s="468"/>
      <c r="P29" s="123"/>
      <c r="Q29" s="286"/>
      <c r="R29" s="286"/>
      <c r="S29" s="287"/>
      <c r="T29" s="287"/>
      <c r="U29" s="287"/>
      <c r="V29" s="287"/>
      <c r="W29" s="287"/>
      <c r="X29" s="287"/>
      <c r="Y29" s="287"/>
      <c r="Z29" s="287"/>
      <c r="AA29" s="473"/>
      <c r="AB29" s="469"/>
      <c r="AC29" s="499" t="str">
        <f t="shared" si="4"/>
        <v>---</v>
      </c>
      <c r="AD29" s="471" t="str">
        <f t="shared" ref="AD29" si="15">IF($D29="","",IF(AC29="---","---",IF(OR($D29="系統電力",$D29="産業用蒸気",$D29="温水",$D29="冷水",$D29="蒸気（産業用以外）"),E29*VLOOKUP($D29,GJ換算係数,2,FALSE),E29*G29)))</f>
        <v>---</v>
      </c>
      <c r="CE29" s="248"/>
      <c r="CF29" s="247"/>
    </row>
    <row r="30" spans="1:84" ht="24" customHeight="1" x14ac:dyDescent="0.4">
      <c r="A30" s="240">
        <f t="shared" si="10"/>
        <v>1</v>
      </c>
      <c r="B30" s="571"/>
      <c r="C30" s="559"/>
      <c r="D30" s="496" t="s">
        <v>644</v>
      </c>
      <c r="E30" s="464">
        <f t="shared" si="11"/>
        <v>0</v>
      </c>
      <c r="F30" s="497"/>
      <c r="G30" s="466"/>
      <c r="H30" s="497"/>
      <c r="I30" s="606"/>
      <c r="J30" s="497"/>
      <c r="K30" s="437" t="str">
        <f t="shared" si="12"/>
        <v/>
      </c>
      <c r="L30" s="229"/>
      <c r="M30" s="498"/>
      <c r="N30" s="472"/>
      <c r="O30" s="468"/>
      <c r="P30" s="123"/>
      <c r="Q30" s="286"/>
      <c r="R30" s="286"/>
      <c r="S30" s="287"/>
      <c r="T30" s="287"/>
      <c r="U30" s="287"/>
      <c r="V30" s="287"/>
      <c r="W30" s="287"/>
      <c r="X30" s="287"/>
      <c r="Y30" s="287"/>
      <c r="Z30" s="287"/>
      <c r="AA30" s="473"/>
      <c r="AB30" s="469"/>
      <c r="AC30" s="499" t="str">
        <f t="shared" si="4"/>
        <v>---</v>
      </c>
      <c r="AD30" s="471" t="str">
        <f t="shared" si="5"/>
        <v>---</v>
      </c>
      <c r="CE30" s="248"/>
      <c r="CF30" s="247"/>
    </row>
    <row r="31" spans="1:84" ht="24" customHeight="1" thickBot="1" x14ac:dyDescent="0.45">
      <c r="A31" s="240">
        <f t="shared" ref="A31" si="16">IF($G31="",1,0)</f>
        <v>1</v>
      </c>
      <c r="B31" s="571"/>
      <c r="C31" s="555"/>
      <c r="D31" s="500" t="s">
        <v>644</v>
      </c>
      <c r="E31" s="344">
        <f t="shared" si="11"/>
        <v>0</v>
      </c>
      <c r="F31" s="501"/>
      <c r="G31" s="502"/>
      <c r="H31" s="501"/>
      <c r="I31" s="609"/>
      <c r="J31" s="501"/>
      <c r="K31" s="438" t="str">
        <f t="shared" si="12"/>
        <v/>
      </c>
      <c r="L31" s="232"/>
      <c r="M31" s="503"/>
      <c r="N31" s="504"/>
      <c r="O31" s="505"/>
      <c r="P31" s="126"/>
      <c r="Q31" s="293"/>
      <c r="R31" s="293"/>
      <c r="S31" s="294"/>
      <c r="T31" s="294"/>
      <c r="U31" s="294"/>
      <c r="V31" s="294"/>
      <c r="W31" s="294"/>
      <c r="X31" s="294"/>
      <c r="Y31" s="294"/>
      <c r="Z31" s="294"/>
      <c r="AA31" s="506"/>
      <c r="AB31" s="507"/>
      <c r="AC31" s="508" t="str">
        <f t="shared" si="4"/>
        <v>---</v>
      </c>
      <c r="AD31" s="509" t="str">
        <f t="shared" si="5"/>
        <v>---</v>
      </c>
      <c r="CE31" s="248"/>
      <c r="CF31" s="247"/>
    </row>
    <row r="32" spans="1:84" ht="26.45" customHeight="1" thickBot="1" x14ac:dyDescent="0.45">
      <c r="A32" s="364"/>
      <c r="B32" s="298"/>
      <c r="C32" s="7"/>
      <c r="D32" s="7"/>
      <c r="I32" s="922" t="s">
        <v>756</v>
      </c>
      <c r="J32" s="923"/>
      <c r="K32" s="696">
        <f>SUM($K$7:$K$31)+SUM($K$48:$K$102)</f>
        <v>5801.6508000000003</v>
      </c>
      <c r="L32" s="510"/>
      <c r="M32" s="37"/>
      <c r="N32" s="37"/>
      <c r="O32" s="37"/>
      <c r="P32" s="37"/>
      <c r="Q32" s="37"/>
      <c r="R32" s="37"/>
      <c r="AC32" s="372" t="s">
        <v>782</v>
      </c>
      <c r="AD32" s="696">
        <f>SUM($AD$7:$AD$31)+SUM($AD$48:$AD$102)</f>
        <v>75808.399999999994</v>
      </c>
      <c r="CE32" s="248"/>
      <c r="CF32" s="247"/>
    </row>
    <row r="33" spans="1:84" ht="33" customHeight="1" thickBot="1" x14ac:dyDescent="0.45">
      <c r="A33" s="364"/>
      <c r="B33" s="298"/>
      <c r="C33" s="7"/>
      <c r="D33" s="7"/>
      <c r="I33" s="938" t="s">
        <v>781</v>
      </c>
      <c r="J33" s="939"/>
      <c r="K33" s="696">
        <f>SUMIFS(K7:K31,AC7:AC31,"対象")+SUMIFS(K48:K102,AC48:AC102,"対象")</f>
        <v>4877.6508000000003</v>
      </c>
      <c r="L33" s="510"/>
      <c r="M33" s="37"/>
      <c r="N33" s="37"/>
      <c r="O33" s="37"/>
      <c r="P33" s="37"/>
      <c r="Q33" s="37"/>
      <c r="R33" s="37"/>
      <c r="AC33" s="115" t="s">
        <v>975</v>
      </c>
      <c r="AD33" s="699">
        <f>IFERROR(K33/AD32,"---")</f>
        <v>6.4341824916500034E-2</v>
      </c>
      <c r="CE33" s="248"/>
      <c r="CF33" s="247"/>
    </row>
    <row r="34" spans="1:84" ht="12" customHeight="1" x14ac:dyDescent="0.4">
      <c r="A34" s="364"/>
      <c r="J34" s="102"/>
      <c r="K34" s="102"/>
      <c r="L34" s="102"/>
      <c r="M34" s="37"/>
      <c r="N34" s="37"/>
      <c r="O34" s="37"/>
      <c r="P34" s="37"/>
      <c r="Q34" s="37"/>
      <c r="R34" s="37"/>
      <c r="CE34" s="248"/>
      <c r="CF34" s="247"/>
    </row>
    <row r="35" spans="1:84" ht="12" customHeight="1" x14ac:dyDescent="0.4">
      <c r="B35" s="567" t="s">
        <v>870</v>
      </c>
      <c r="C35" s="279" t="s">
        <v>876</v>
      </c>
      <c r="D35" s="110"/>
      <c r="J35" s="102"/>
      <c r="K35" s="102"/>
      <c r="L35" s="102"/>
      <c r="M35" s="37"/>
      <c r="N35" s="5"/>
      <c r="O35" s="5"/>
      <c r="P35" s="5"/>
      <c r="Q35" s="37"/>
      <c r="R35" s="37"/>
      <c r="CE35" s="248"/>
      <c r="CF35" s="247"/>
    </row>
    <row r="36" spans="1:84" ht="14.45" customHeight="1" x14ac:dyDescent="0.4">
      <c r="B36" s="567" t="s">
        <v>582</v>
      </c>
      <c r="C36" s="147" t="s">
        <v>965</v>
      </c>
      <c r="D36" s="110"/>
      <c r="N36" s="5"/>
      <c r="O36" s="5"/>
      <c r="P36" s="5"/>
      <c r="CE36" s="249"/>
      <c r="CF36" s="247"/>
    </row>
    <row r="37" spans="1:84" ht="14.45" customHeight="1" x14ac:dyDescent="0.4">
      <c r="B37" s="568"/>
      <c r="C37" s="277" t="s">
        <v>966</v>
      </c>
      <c r="D37" s="110"/>
      <c r="N37" s="5"/>
      <c r="O37" s="5"/>
      <c r="P37" s="5"/>
      <c r="CE37" s="250"/>
      <c r="CF37" s="247"/>
    </row>
    <row r="38" spans="1:84" ht="14.45" customHeight="1" x14ac:dyDescent="0.4">
      <c r="B38" s="568"/>
      <c r="C38" s="41" t="s">
        <v>985</v>
      </c>
      <c r="D38" s="41"/>
      <c r="N38" s="5"/>
      <c r="O38" s="5"/>
      <c r="P38" s="5"/>
      <c r="CE38" s="250"/>
      <c r="CF38" s="247"/>
    </row>
    <row r="39" spans="1:84" ht="14.45" customHeight="1" x14ac:dyDescent="0.4">
      <c r="B39" s="567"/>
      <c r="C39" s="277" t="s">
        <v>967</v>
      </c>
      <c r="D39" s="278"/>
      <c r="N39" s="5"/>
      <c r="O39" s="5"/>
      <c r="P39" s="5"/>
      <c r="CE39" s="250"/>
      <c r="CF39" s="247"/>
    </row>
    <row r="40" spans="1:84" ht="14.45" customHeight="1" x14ac:dyDescent="0.4">
      <c r="B40" s="567"/>
      <c r="C40" s="41" t="s">
        <v>973</v>
      </c>
      <c r="D40" s="41"/>
      <c r="N40" s="5"/>
      <c r="O40" s="5"/>
      <c r="P40" s="5"/>
      <c r="CE40" s="250"/>
      <c r="CF40" s="247"/>
    </row>
    <row r="41" spans="1:84" ht="14.45" customHeight="1" x14ac:dyDescent="0.4">
      <c r="B41" s="569" t="s">
        <v>583</v>
      </c>
      <c r="C41" s="41" t="s">
        <v>757</v>
      </c>
      <c r="D41" s="41"/>
      <c r="N41" s="5"/>
      <c r="O41" s="5"/>
      <c r="P41" s="5"/>
      <c r="CE41" s="250"/>
      <c r="CF41" s="247"/>
    </row>
    <row r="42" spans="1:84" ht="14.45" customHeight="1" x14ac:dyDescent="0.4">
      <c r="B42" s="569" t="s">
        <v>584</v>
      </c>
      <c r="C42" s="435" t="s">
        <v>869</v>
      </c>
      <c r="D42" s="41"/>
      <c r="N42" s="5"/>
      <c r="O42" s="5"/>
      <c r="P42" s="5"/>
      <c r="CE42" s="250"/>
      <c r="CF42" s="247"/>
    </row>
    <row r="43" spans="1:84" ht="12" customHeight="1" x14ac:dyDescent="0.4">
      <c r="B43" s="304"/>
      <c r="N43" s="5"/>
      <c r="O43" s="5"/>
      <c r="P43" s="5"/>
      <c r="CE43" s="250"/>
      <c r="CF43" s="247"/>
    </row>
    <row r="44" spans="1:84" ht="12" customHeight="1" thickBot="1" x14ac:dyDescent="0.45">
      <c r="E44" s="5"/>
      <c r="M44" s="37"/>
      <c r="N44" s="5"/>
      <c r="O44" s="5"/>
      <c r="P44" s="5"/>
      <c r="CE44" s="250"/>
      <c r="CF44" s="247"/>
    </row>
    <row r="45" spans="1:84" ht="18" customHeight="1" x14ac:dyDescent="0.4">
      <c r="B45" s="894"/>
      <c r="C45" s="895" t="s">
        <v>753</v>
      </c>
      <c r="D45" s="919" t="s">
        <v>590</v>
      </c>
      <c r="E45" s="927" t="s">
        <v>591</v>
      </c>
      <c r="F45" s="928"/>
      <c r="G45" s="927" t="s">
        <v>592</v>
      </c>
      <c r="H45" s="931"/>
      <c r="I45" s="928" t="s">
        <v>663</v>
      </c>
      <c r="J45" s="928"/>
      <c r="K45" s="924" t="s">
        <v>845</v>
      </c>
      <c r="L45" s="950" t="s">
        <v>708</v>
      </c>
      <c r="M45" s="933" t="s">
        <v>751</v>
      </c>
      <c r="N45" s="935" t="s">
        <v>754</v>
      </c>
      <c r="O45" s="953" t="s">
        <v>877</v>
      </c>
      <c r="P45" s="953"/>
      <c r="Q45" s="953"/>
      <c r="R45" s="953"/>
      <c r="S45" s="953"/>
      <c r="T45" s="953"/>
      <c r="U45" s="953"/>
      <c r="V45" s="953"/>
      <c r="W45" s="953"/>
      <c r="X45" s="953"/>
      <c r="Y45" s="953"/>
      <c r="Z45" s="953"/>
      <c r="AA45" s="946" t="s">
        <v>755</v>
      </c>
      <c r="AB45" s="947" t="s">
        <v>752</v>
      </c>
      <c r="AC45" s="940" t="s">
        <v>777</v>
      </c>
      <c r="AD45" s="941"/>
      <c r="CE45" s="250"/>
      <c r="CF45" s="247"/>
    </row>
    <row r="46" spans="1:84" ht="18" customHeight="1" x14ac:dyDescent="0.4">
      <c r="B46" s="894"/>
      <c r="C46" s="896"/>
      <c r="D46" s="920"/>
      <c r="E46" s="929"/>
      <c r="F46" s="930"/>
      <c r="G46" s="929"/>
      <c r="H46" s="932"/>
      <c r="I46" s="930"/>
      <c r="J46" s="930"/>
      <c r="K46" s="925"/>
      <c r="L46" s="951"/>
      <c r="M46" s="934"/>
      <c r="N46" s="936"/>
      <c r="O46" s="954"/>
      <c r="P46" s="954"/>
      <c r="Q46" s="954"/>
      <c r="R46" s="954"/>
      <c r="S46" s="954"/>
      <c r="T46" s="954"/>
      <c r="U46" s="954"/>
      <c r="V46" s="954"/>
      <c r="W46" s="954"/>
      <c r="X46" s="954"/>
      <c r="Y46" s="954"/>
      <c r="Z46" s="954"/>
      <c r="AA46" s="914"/>
      <c r="AB46" s="948"/>
      <c r="AC46" s="942" t="s">
        <v>778</v>
      </c>
      <c r="AD46" s="944" t="s">
        <v>759</v>
      </c>
      <c r="CE46" s="250"/>
      <c r="CF46" s="247"/>
    </row>
    <row r="47" spans="1:84" ht="18" customHeight="1" thickBot="1" x14ac:dyDescent="0.45">
      <c r="B47" s="894"/>
      <c r="C47" s="897"/>
      <c r="D47" s="921"/>
      <c r="E47" s="270" t="s">
        <v>661</v>
      </c>
      <c r="F47" s="271" t="s">
        <v>662</v>
      </c>
      <c r="G47" s="272" t="s">
        <v>707</v>
      </c>
      <c r="H47" s="273" t="s">
        <v>680</v>
      </c>
      <c r="I47" s="274" t="s">
        <v>707</v>
      </c>
      <c r="J47" s="275" t="s">
        <v>680</v>
      </c>
      <c r="K47" s="926"/>
      <c r="L47" s="952"/>
      <c r="M47" s="276" t="s">
        <v>750</v>
      </c>
      <c r="N47" s="937"/>
      <c r="O47" s="121" t="s">
        <v>664</v>
      </c>
      <c r="P47" s="121" t="s">
        <v>665</v>
      </c>
      <c r="Q47" s="121" t="s">
        <v>666</v>
      </c>
      <c r="R47" s="121" t="s">
        <v>667</v>
      </c>
      <c r="S47" s="121" t="s">
        <v>668</v>
      </c>
      <c r="T47" s="121" t="s">
        <v>669</v>
      </c>
      <c r="U47" s="121" t="s">
        <v>670</v>
      </c>
      <c r="V47" s="121" t="s">
        <v>671</v>
      </c>
      <c r="W47" s="121" t="s">
        <v>672</v>
      </c>
      <c r="X47" s="121" t="s">
        <v>673</v>
      </c>
      <c r="Y47" s="121" t="s">
        <v>674</v>
      </c>
      <c r="Z47" s="121" t="s">
        <v>675</v>
      </c>
      <c r="AA47" s="915"/>
      <c r="AB47" s="949"/>
      <c r="AC47" s="943"/>
      <c r="AD47" s="945"/>
      <c r="CE47" s="250"/>
      <c r="CF47" s="247"/>
    </row>
    <row r="48" spans="1:84" ht="25.9" customHeight="1" x14ac:dyDescent="0.4">
      <c r="A48" s="240" t="e">
        <f>VLOOKUP(D48,非表示_活動量と単位!$D$8:$E$75,2,FALSE)</f>
        <v>#N/A</v>
      </c>
      <c r="B48" s="572"/>
      <c r="C48" s="561"/>
      <c r="D48" s="89"/>
      <c r="E48" s="348">
        <f t="shared" ref="E48:E101" si="17">TRUNC((SUM(O48:Z48)+(N48-AA48)-AB48),0)</f>
        <v>0</v>
      </c>
      <c r="F48" s="106" t="str">
        <f t="shared" ref="F48:F102" si="18">IF($D48="","",VLOOKUP($D48,活動の種別と単位,4,FALSE))</f>
        <v/>
      </c>
      <c r="G48" s="241"/>
      <c r="H48" s="107" t="str">
        <f t="shared" ref="H48:H102" si="19">IF($D48="","",VLOOKUP($D48,活動の種別と単位,5,FALSE))</f>
        <v/>
      </c>
      <c r="I48" s="610"/>
      <c r="J48" s="107" t="str">
        <f t="shared" ref="J48:J102" si="20">IF($D48="","",VLOOKUP($D48,活動の種別と単位,6,FALSE))</f>
        <v/>
      </c>
      <c r="K48" s="350" t="str">
        <f>IF($D48="","",IF($A48=0,E48*G48*I48,E48*I48))</f>
        <v/>
      </c>
      <c r="L48" s="228"/>
      <c r="M48" s="108" t="str">
        <f t="shared" ref="M48:M102" si="21">IF($D48="","",VLOOKUP($D48,活動の種別と単位,3,FALSE))</f>
        <v/>
      </c>
      <c r="N48" s="281"/>
      <c r="O48" s="233"/>
      <c r="P48" s="122"/>
      <c r="Q48" s="122"/>
      <c r="R48" s="122"/>
      <c r="S48" s="122"/>
      <c r="T48" s="122"/>
      <c r="U48" s="122"/>
      <c r="V48" s="122"/>
      <c r="W48" s="122"/>
      <c r="X48" s="122"/>
      <c r="Y48" s="122"/>
      <c r="Z48" s="122"/>
      <c r="AA48" s="282"/>
      <c r="AB48" s="283"/>
      <c r="AC48" s="109" t="str">
        <f t="shared" ref="AC48:AC102" si="22">IF($D48="","",VLOOKUP($D48,活動の種別と単位,7,FALSE))</f>
        <v/>
      </c>
      <c r="AD48" s="305" t="str">
        <f t="shared" ref="AD48:AD101" si="23">IF($D48="","",IF(AC48="---","---",IF(OR($D48="系統電力",$D48="産業用蒸気",$D48="温水",$D48="冷水",$D48="蒸気（産業用以外）"),E48*VLOOKUP($D48,GJ換算係数,2,FALSE),E48*G48)))</f>
        <v/>
      </c>
      <c r="CE48" s="250"/>
      <c r="CF48" s="247"/>
    </row>
    <row r="49" spans="1:84" ht="25.9" customHeight="1" x14ac:dyDescent="0.4">
      <c r="A49" s="240" t="e">
        <f>VLOOKUP(D49,非表示_活動量と単位!$D$8:$E$75,2,FALSE)</f>
        <v>#N/A</v>
      </c>
      <c r="B49" s="572"/>
      <c r="C49" s="562"/>
      <c r="D49" s="92"/>
      <c r="E49" s="349">
        <f t="shared" si="17"/>
        <v>0</v>
      </c>
      <c r="F49" s="111" t="str">
        <f t="shared" si="18"/>
        <v/>
      </c>
      <c r="G49" s="242"/>
      <c r="H49" s="111" t="str">
        <f t="shared" si="19"/>
        <v/>
      </c>
      <c r="I49" s="611"/>
      <c r="J49" s="111" t="str">
        <f t="shared" si="20"/>
        <v/>
      </c>
      <c r="K49" s="351" t="str">
        <f t="shared" ref="K49:K101" si="24">IF($D49="","",IF($A49=0,E49*G49*I49,E49*I49))</f>
        <v/>
      </c>
      <c r="L49" s="229"/>
      <c r="M49" s="112" t="str">
        <f t="shared" si="21"/>
        <v/>
      </c>
      <c r="N49" s="234"/>
      <c r="O49" s="235"/>
      <c r="P49" s="113"/>
      <c r="Q49" s="236"/>
      <c r="R49" s="236"/>
      <c r="S49" s="236"/>
      <c r="T49" s="236"/>
      <c r="U49" s="236"/>
      <c r="V49" s="236"/>
      <c r="W49" s="236"/>
      <c r="X49" s="236"/>
      <c r="Y49" s="236"/>
      <c r="Z49" s="236"/>
      <c r="AA49" s="237"/>
      <c r="AB49" s="284"/>
      <c r="AC49" s="114" t="str">
        <f t="shared" si="22"/>
        <v/>
      </c>
      <c r="AD49" s="296" t="str">
        <f t="shared" si="23"/>
        <v/>
      </c>
      <c r="CE49" s="250"/>
      <c r="CF49" s="247"/>
    </row>
    <row r="50" spans="1:84" ht="25.9" customHeight="1" x14ac:dyDescent="0.4">
      <c r="A50" s="240" t="e">
        <f>VLOOKUP(D50,非表示_活動量と単位!$D$8:$E$75,2,FALSE)</f>
        <v>#N/A</v>
      </c>
      <c r="B50" s="572"/>
      <c r="C50" s="562"/>
      <c r="D50" s="92"/>
      <c r="E50" s="349">
        <f t="shared" si="17"/>
        <v>0</v>
      </c>
      <c r="F50" s="111" t="str">
        <f t="shared" si="18"/>
        <v/>
      </c>
      <c r="G50" s="242"/>
      <c r="H50" s="111" t="str">
        <f t="shared" si="19"/>
        <v/>
      </c>
      <c r="I50" s="611"/>
      <c r="J50" s="111" t="str">
        <f t="shared" si="20"/>
        <v/>
      </c>
      <c r="K50" s="351" t="str">
        <f t="shared" si="24"/>
        <v/>
      </c>
      <c r="L50" s="229"/>
      <c r="M50" s="112" t="str">
        <f t="shared" si="21"/>
        <v/>
      </c>
      <c r="N50" s="234"/>
      <c r="O50" s="235"/>
      <c r="P50" s="113"/>
      <c r="Q50" s="236"/>
      <c r="R50" s="236"/>
      <c r="S50" s="236"/>
      <c r="T50" s="236"/>
      <c r="U50" s="236"/>
      <c r="V50" s="236"/>
      <c r="W50" s="236"/>
      <c r="X50" s="236"/>
      <c r="Y50" s="236"/>
      <c r="Z50" s="236"/>
      <c r="AA50" s="237"/>
      <c r="AB50" s="284"/>
      <c r="AC50" s="114" t="str">
        <f t="shared" si="22"/>
        <v/>
      </c>
      <c r="AD50" s="296" t="str">
        <f t="shared" si="23"/>
        <v/>
      </c>
      <c r="CE50" s="250"/>
      <c r="CF50" s="247"/>
    </row>
    <row r="51" spans="1:84" ht="25.9" customHeight="1" x14ac:dyDescent="0.4">
      <c r="A51" s="240" t="e">
        <f>VLOOKUP(D51,非表示_活動量と単位!$D$8:$E$75,2,FALSE)</f>
        <v>#N/A</v>
      </c>
      <c r="B51" s="572"/>
      <c r="C51" s="562"/>
      <c r="D51" s="92"/>
      <c r="E51" s="349">
        <f t="shared" si="17"/>
        <v>0</v>
      </c>
      <c r="F51" s="111" t="str">
        <f t="shared" si="18"/>
        <v/>
      </c>
      <c r="G51" s="242"/>
      <c r="H51" s="111" t="str">
        <f t="shared" si="19"/>
        <v/>
      </c>
      <c r="I51" s="611"/>
      <c r="J51" s="111" t="str">
        <f t="shared" si="20"/>
        <v/>
      </c>
      <c r="K51" s="351" t="str">
        <f t="shared" si="24"/>
        <v/>
      </c>
      <c r="L51" s="229"/>
      <c r="M51" s="112" t="str">
        <f t="shared" si="21"/>
        <v/>
      </c>
      <c r="N51" s="234"/>
      <c r="O51" s="235"/>
      <c r="P51" s="113"/>
      <c r="Q51" s="236"/>
      <c r="R51" s="236"/>
      <c r="S51" s="236"/>
      <c r="T51" s="236"/>
      <c r="U51" s="236"/>
      <c r="V51" s="236"/>
      <c r="W51" s="236"/>
      <c r="X51" s="236"/>
      <c r="Y51" s="236"/>
      <c r="Z51" s="236"/>
      <c r="AA51" s="237"/>
      <c r="AB51" s="284"/>
      <c r="AC51" s="114" t="str">
        <f t="shared" si="22"/>
        <v/>
      </c>
      <c r="AD51" s="296" t="str">
        <f t="shared" si="23"/>
        <v/>
      </c>
      <c r="CE51" s="250"/>
      <c r="CF51" s="247"/>
    </row>
    <row r="52" spans="1:84" ht="25.9" hidden="1" customHeight="1" x14ac:dyDescent="0.4">
      <c r="A52" s="240" t="e">
        <f>VLOOKUP(D52,非表示_活動量と単位!$D$8:$E$75,2,FALSE)</f>
        <v>#N/A</v>
      </c>
      <c r="B52" s="572"/>
      <c r="C52" s="562"/>
      <c r="D52" s="92"/>
      <c r="E52" s="349">
        <f t="shared" si="17"/>
        <v>0</v>
      </c>
      <c r="F52" s="111" t="str">
        <f t="shared" si="18"/>
        <v/>
      </c>
      <c r="G52" s="242"/>
      <c r="H52" s="111" t="str">
        <f t="shared" si="19"/>
        <v/>
      </c>
      <c r="I52" s="611"/>
      <c r="J52" s="111" t="str">
        <f t="shared" si="20"/>
        <v/>
      </c>
      <c r="K52" s="351" t="str">
        <f t="shared" si="24"/>
        <v/>
      </c>
      <c r="L52" s="229"/>
      <c r="M52" s="112" t="str">
        <f t="shared" si="21"/>
        <v/>
      </c>
      <c r="N52" s="234"/>
      <c r="O52" s="235"/>
      <c r="P52" s="113"/>
      <c r="Q52" s="236"/>
      <c r="R52" s="236"/>
      <c r="S52" s="236"/>
      <c r="T52" s="236"/>
      <c r="U52" s="236"/>
      <c r="V52" s="236"/>
      <c r="W52" s="236"/>
      <c r="X52" s="236"/>
      <c r="Y52" s="236"/>
      <c r="Z52" s="236"/>
      <c r="AA52" s="237"/>
      <c r="AB52" s="284"/>
      <c r="AC52" s="114" t="str">
        <f t="shared" si="22"/>
        <v/>
      </c>
      <c r="AD52" s="296" t="str">
        <f t="shared" si="23"/>
        <v/>
      </c>
      <c r="CE52" s="250"/>
      <c r="CF52" s="247"/>
    </row>
    <row r="53" spans="1:84" ht="25.9" customHeight="1" x14ac:dyDescent="0.4">
      <c r="A53" s="240" t="e">
        <f>VLOOKUP(D53,非表示_活動量と単位!$D$8:$E$75,2,FALSE)</f>
        <v>#N/A</v>
      </c>
      <c r="B53" s="572"/>
      <c r="C53" s="562"/>
      <c r="D53" s="92"/>
      <c r="E53" s="349">
        <f t="shared" si="17"/>
        <v>0</v>
      </c>
      <c r="F53" s="111" t="str">
        <f t="shared" si="18"/>
        <v/>
      </c>
      <c r="G53" s="242"/>
      <c r="H53" s="111" t="str">
        <f t="shared" si="19"/>
        <v/>
      </c>
      <c r="I53" s="611"/>
      <c r="J53" s="111" t="str">
        <f t="shared" si="20"/>
        <v/>
      </c>
      <c r="K53" s="351" t="str">
        <f t="shared" si="24"/>
        <v/>
      </c>
      <c r="L53" s="229"/>
      <c r="M53" s="112" t="str">
        <f t="shared" si="21"/>
        <v/>
      </c>
      <c r="N53" s="234"/>
      <c r="O53" s="235"/>
      <c r="P53" s="113"/>
      <c r="Q53" s="236"/>
      <c r="R53" s="236"/>
      <c r="S53" s="236"/>
      <c r="T53" s="236"/>
      <c r="U53" s="236"/>
      <c r="V53" s="236"/>
      <c r="W53" s="236"/>
      <c r="X53" s="236"/>
      <c r="Y53" s="236"/>
      <c r="Z53" s="236"/>
      <c r="AA53" s="237"/>
      <c r="AB53" s="284"/>
      <c r="AC53" s="114" t="str">
        <f t="shared" si="22"/>
        <v/>
      </c>
      <c r="AD53" s="296" t="str">
        <f t="shared" si="23"/>
        <v/>
      </c>
      <c r="CE53" s="250"/>
      <c r="CF53" s="247"/>
    </row>
    <row r="54" spans="1:84" ht="25.9" customHeight="1" x14ac:dyDescent="0.4">
      <c r="A54" s="240" t="e">
        <f>VLOOKUP(D54,非表示_活動量と単位!$D$8:$E$75,2,FALSE)</f>
        <v>#N/A</v>
      </c>
      <c r="B54" s="572"/>
      <c r="C54" s="562"/>
      <c r="D54" s="92"/>
      <c r="E54" s="349">
        <f t="shared" si="17"/>
        <v>0</v>
      </c>
      <c r="F54" s="111" t="str">
        <f t="shared" si="18"/>
        <v/>
      </c>
      <c r="G54" s="242"/>
      <c r="H54" s="111" t="str">
        <f t="shared" si="19"/>
        <v/>
      </c>
      <c r="I54" s="611"/>
      <c r="J54" s="111" t="str">
        <f t="shared" si="20"/>
        <v/>
      </c>
      <c r="K54" s="351" t="str">
        <f t="shared" si="24"/>
        <v/>
      </c>
      <c r="L54" s="229"/>
      <c r="M54" s="112" t="str">
        <f t="shared" si="21"/>
        <v/>
      </c>
      <c r="N54" s="285"/>
      <c r="O54" s="235"/>
      <c r="P54" s="123"/>
      <c r="Q54" s="286"/>
      <c r="R54" s="286"/>
      <c r="S54" s="287"/>
      <c r="T54" s="287"/>
      <c r="U54" s="287"/>
      <c r="V54" s="287"/>
      <c r="W54" s="287"/>
      <c r="X54" s="287"/>
      <c r="Y54" s="287"/>
      <c r="Z54" s="287"/>
      <c r="AA54" s="288"/>
      <c r="AB54" s="284"/>
      <c r="AC54" s="114" t="str">
        <f t="shared" si="22"/>
        <v/>
      </c>
      <c r="AD54" s="296" t="str">
        <f t="shared" si="23"/>
        <v/>
      </c>
      <c r="CE54" s="250"/>
      <c r="CF54" s="247"/>
    </row>
    <row r="55" spans="1:84" ht="25.9" customHeight="1" x14ac:dyDescent="0.4">
      <c r="A55" s="240" t="e">
        <f>VLOOKUP(D55,非表示_活動量と単位!$D$8:$E$75,2,FALSE)</f>
        <v>#N/A</v>
      </c>
      <c r="B55" s="572"/>
      <c r="C55" s="562"/>
      <c r="D55" s="92"/>
      <c r="E55" s="349">
        <f t="shared" si="17"/>
        <v>0</v>
      </c>
      <c r="F55" s="111" t="str">
        <f t="shared" si="18"/>
        <v/>
      </c>
      <c r="G55" s="242"/>
      <c r="H55" s="111" t="str">
        <f t="shared" si="19"/>
        <v/>
      </c>
      <c r="I55" s="611"/>
      <c r="J55" s="111" t="str">
        <f t="shared" si="20"/>
        <v/>
      </c>
      <c r="K55" s="351" t="str">
        <f t="shared" si="24"/>
        <v/>
      </c>
      <c r="L55" s="229"/>
      <c r="M55" s="112" t="str">
        <f t="shared" si="21"/>
        <v/>
      </c>
      <c r="N55" s="285"/>
      <c r="O55" s="235"/>
      <c r="P55" s="123"/>
      <c r="Q55" s="286"/>
      <c r="R55" s="286"/>
      <c r="S55" s="287"/>
      <c r="T55" s="287"/>
      <c r="U55" s="287"/>
      <c r="V55" s="287"/>
      <c r="W55" s="287"/>
      <c r="X55" s="287"/>
      <c r="Y55" s="287"/>
      <c r="Z55" s="287"/>
      <c r="AA55" s="288"/>
      <c r="AB55" s="284"/>
      <c r="AC55" s="114" t="str">
        <f t="shared" si="22"/>
        <v/>
      </c>
      <c r="AD55" s="296" t="str">
        <f t="shared" si="23"/>
        <v/>
      </c>
      <c r="CE55" s="250"/>
      <c r="CF55" s="247"/>
    </row>
    <row r="56" spans="1:84" ht="25.9" customHeight="1" x14ac:dyDescent="0.4">
      <c r="A56" s="240" t="e">
        <f>VLOOKUP(D56,非表示_活動量と単位!$D$8:$E$75,2,FALSE)</f>
        <v>#N/A</v>
      </c>
      <c r="B56" s="572"/>
      <c r="C56" s="562"/>
      <c r="D56" s="92"/>
      <c r="E56" s="349">
        <f t="shared" si="17"/>
        <v>0</v>
      </c>
      <c r="F56" s="111" t="str">
        <f t="shared" si="18"/>
        <v/>
      </c>
      <c r="G56" s="242"/>
      <c r="H56" s="111" t="str">
        <f t="shared" si="19"/>
        <v/>
      </c>
      <c r="I56" s="611"/>
      <c r="J56" s="111" t="str">
        <f t="shared" si="20"/>
        <v/>
      </c>
      <c r="K56" s="351" t="str">
        <f t="shared" si="24"/>
        <v/>
      </c>
      <c r="L56" s="229"/>
      <c r="M56" s="112" t="str">
        <f t="shared" si="21"/>
        <v/>
      </c>
      <c r="N56" s="285"/>
      <c r="O56" s="235"/>
      <c r="P56" s="123"/>
      <c r="Q56" s="286"/>
      <c r="R56" s="286"/>
      <c r="S56" s="287"/>
      <c r="T56" s="287"/>
      <c r="U56" s="287"/>
      <c r="V56" s="287"/>
      <c r="W56" s="287"/>
      <c r="X56" s="287"/>
      <c r="Y56" s="287"/>
      <c r="Z56" s="287"/>
      <c r="AA56" s="288"/>
      <c r="AB56" s="284"/>
      <c r="AC56" s="114" t="str">
        <f t="shared" si="22"/>
        <v/>
      </c>
      <c r="AD56" s="296" t="str">
        <f t="shared" si="23"/>
        <v/>
      </c>
      <c r="CE56" s="250"/>
      <c r="CF56" s="247"/>
    </row>
    <row r="57" spans="1:84" ht="25.9" customHeight="1" x14ac:dyDescent="0.4">
      <c r="A57" s="240" t="e">
        <f>VLOOKUP(D57,非表示_活動量と単位!$D$8:$E$75,2,FALSE)</f>
        <v>#N/A</v>
      </c>
      <c r="B57" s="572"/>
      <c r="C57" s="562"/>
      <c r="D57" s="92"/>
      <c r="E57" s="349">
        <f t="shared" si="17"/>
        <v>0</v>
      </c>
      <c r="F57" s="111" t="str">
        <f t="shared" si="18"/>
        <v/>
      </c>
      <c r="G57" s="242"/>
      <c r="H57" s="111" t="str">
        <f t="shared" si="19"/>
        <v/>
      </c>
      <c r="I57" s="611"/>
      <c r="J57" s="111" t="str">
        <f t="shared" si="20"/>
        <v/>
      </c>
      <c r="K57" s="351" t="str">
        <f t="shared" si="24"/>
        <v/>
      </c>
      <c r="L57" s="229"/>
      <c r="M57" s="112" t="str">
        <f t="shared" si="21"/>
        <v/>
      </c>
      <c r="N57" s="285"/>
      <c r="O57" s="235"/>
      <c r="P57" s="123"/>
      <c r="Q57" s="286"/>
      <c r="R57" s="286"/>
      <c r="S57" s="287"/>
      <c r="T57" s="287"/>
      <c r="U57" s="287"/>
      <c r="V57" s="287"/>
      <c r="W57" s="287"/>
      <c r="X57" s="287"/>
      <c r="Y57" s="287"/>
      <c r="Z57" s="287"/>
      <c r="AA57" s="288"/>
      <c r="AB57" s="284"/>
      <c r="AC57" s="114" t="str">
        <f t="shared" si="22"/>
        <v/>
      </c>
      <c r="AD57" s="296" t="str">
        <f t="shared" si="23"/>
        <v/>
      </c>
      <c r="CE57" s="250"/>
      <c r="CF57" s="247"/>
    </row>
    <row r="58" spans="1:84" ht="25.9" customHeight="1" x14ac:dyDescent="0.4">
      <c r="A58" s="240" t="e">
        <f>VLOOKUP(D58,非表示_活動量と単位!$D$8:$E$75,2,FALSE)</f>
        <v>#N/A</v>
      </c>
      <c r="B58" s="572"/>
      <c r="C58" s="562"/>
      <c r="D58" s="92"/>
      <c r="E58" s="349">
        <f t="shared" si="17"/>
        <v>0</v>
      </c>
      <c r="F58" s="111" t="str">
        <f t="shared" si="18"/>
        <v/>
      </c>
      <c r="G58" s="242"/>
      <c r="H58" s="111" t="str">
        <f t="shared" si="19"/>
        <v/>
      </c>
      <c r="I58" s="611"/>
      <c r="J58" s="111" t="str">
        <f t="shared" si="20"/>
        <v/>
      </c>
      <c r="K58" s="351" t="str">
        <f t="shared" si="24"/>
        <v/>
      </c>
      <c r="L58" s="229"/>
      <c r="M58" s="112" t="str">
        <f t="shared" si="21"/>
        <v/>
      </c>
      <c r="N58" s="285"/>
      <c r="O58" s="235"/>
      <c r="P58" s="123"/>
      <c r="Q58" s="286"/>
      <c r="R58" s="286"/>
      <c r="S58" s="287"/>
      <c r="T58" s="287"/>
      <c r="U58" s="287"/>
      <c r="V58" s="287"/>
      <c r="W58" s="287"/>
      <c r="X58" s="287"/>
      <c r="Y58" s="287"/>
      <c r="Z58" s="287"/>
      <c r="AA58" s="288"/>
      <c r="AB58" s="284"/>
      <c r="AC58" s="114" t="str">
        <f t="shared" si="22"/>
        <v/>
      </c>
      <c r="AD58" s="296" t="str">
        <f t="shared" si="23"/>
        <v/>
      </c>
      <c r="CE58" s="250"/>
      <c r="CF58" s="247"/>
    </row>
    <row r="59" spans="1:84" ht="25.9" customHeight="1" x14ac:dyDescent="0.4">
      <c r="A59" s="240" t="e">
        <f>VLOOKUP(D59,非表示_活動量と単位!$D$8:$E$75,2,FALSE)</f>
        <v>#N/A</v>
      </c>
      <c r="B59" s="572"/>
      <c r="C59" s="562"/>
      <c r="D59" s="92"/>
      <c r="E59" s="349">
        <f t="shared" ref="E59:E80" si="25">TRUNC((SUM(O59:Z59)+(N59-AA59)-AB59),0)</f>
        <v>0</v>
      </c>
      <c r="F59" s="111" t="str">
        <f t="shared" si="18"/>
        <v/>
      </c>
      <c r="G59" s="242"/>
      <c r="H59" s="111" t="str">
        <f t="shared" si="19"/>
        <v/>
      </c>
      <c r="I59" s="611"/>
      <c r="J59" s="111" t="str">
        <f t="shared" si="20"/>
        <v/>
      </c>
      <c r="K59" s="351" t="str">
        <f t="shared" ref="K59:K80" si="26">IF($D59="","",IF($A59=0,E59*G59*I59,E59*I59))</f>
        <v/>
      </c>
      <c r="L59" s="229"/>
      <c r="M59" s="112" t="str">
        <f t="shared" si="21"/>
        <v/>
      </c>
      <c r="N59" s="234"/>
      <c r="O59" s="235"/>
      <c r="P59" s="113"/>
      <c r="Q59" s="236"/>
      <c r="R59" s="236"/>
      <c r="S59" s="236"/>
      <c r="T59" s="236"/>
      <c r="U59" s="236"/>
      <c r="V59" s="236"/>
      <c r="W59" s="236"/>
      <c r="X59" s="236"/>
      <c r="Y59" s="236"/>
      <c r="Z59" s="236"/>
      <c r="AA59" s="237"/>
      <c r="AB59" s="284"/>
      <c r="AC59" s="114" t="str">
        <f t="shared" si="22"/>
        <v/>
      </c>
      <c r="AD59" s="296" t="str">
        <f t="shared" ref="AD59:AD80" si="27">IF($D59="","",IF(AC59="---","---",IF(OR($D59="系統電力",$D59="産業用蒸気",$D59="温水",$D59="冷水",$D59="蒸気（産業用以外）"),E59*VLOOKUP($D59,GJ換算係数,2,FALSE),E59*G59)))</f>
        <v/>
      </c>
      <c r="CE59" s="250"/>
      <c r="CF59" s="247"/>
    </row>
    <row r="60" spans="1:84" ht="25.9" customHeight="1" x14ac:dyDescent="0.4">
      <c r="A60" s="240" t="e">
        <f>VLOOKUP(D60,非表示_活動量と単位!$D$8:$E$75,2,FALSE)</f>
        <v>#N/A</v>
      </c>
      <c r="B60" s="572"/>
      <c r="C60" s="562"/>
      <c r="D60" s="92"/>
      <c r="E60" s="349">
        <f t="shared" si="25"/>
        <v>0</v>
      </c>
      <c r="F60" s="111" t="str">
        <f t="shared" si="18"/>
        <v/>
      </c>
      <c r="G60" s="242"/>
      <c r="H60" s="111" t="str">
        <f t="shared" si="19"/>
        <v/>
      </c>
      <c r="I60" s="611"/>
      <c r="J60" s="111" t="str">
        <f t="shared" si="20"/>
        <v/>
      </c>
      <c r="K60" s="351" t="str">
        <f t="shared" si="26"/>
        <v/>
      </c>
      <c r="L60" s="229"/>
      <c r="M60" s="112" t="str">
        <f t="shared" si="21"/>
        <v/>
      </c>
      <c r="N60" s="234"/>
      <c r="O60" s="235"/>
      <c r="P60" s="113"/>
      <c r="Q60" s="236"/>
      <c r="R60" s="236"/>
      <c r="S60" s="236"/>
      <c r="T60" s="236"/>
      <c r="U60" s="236"/>
      <c r="V60" s="236"/>
      <c r="W60" s="236"/>
      <c r="X60" s="236"/>
      <c r="Y60" s="236"/>
      <c r="Z60" s="236"/>
      <c r="AA60" s="237"/>
      <c r="AB60" s="284"/>
      <c r="AC60" s="114" t="str">
        <f t="shared" si="22"/>
        <v/>
      </c>
      <c r="AD60" s="296" t="str">
        <f t="shared" si="27"/>
        <v/>
      </c>
      <c r="CE60" s="250"/>
      <c r="CF60" s="247"/>
    </row>
    <row r="61" spans="1:84" ht="25.9" customHeight="1" x14ac:dyDescent="0.4">
      <c r="A61" s="240" t="e">
        <f>VLOOKUP(D61,非表示_活動量と単位!$D$8:$E$75,2,FALSE)</f>
        <v>#N/A</v>
      </c>
      <c r="B61" s="572"/>
      <c r="C61" s="562"/>
      <c r="D61" s="92"/>
      <c r="E61" s="349">
        <f t="shared" si="25"/>
        <v>0</v>
      </c>
      <c r="F61" s="111" t="str">
        <f t="shared" si="18"/>
        <v/>
      </c>
      <c r="G61" s="242"/>
      <c r="H61" s="111" t="str">
        <f t="shared" si="19"/>
        <v/>
      </c>
      <c r="I61" s="611"/>
      <c r="J61" s="111" t="str">
        <f t="shared" si="20"/>
        <v/>
      </c>
      <c r="K61" s="351" t="str">
        <f t="shared" si="26"/>
        <v/>
      </c>
      <c r="L61" s="229"/>
      <c r="M61" s="112" t="str">
        <f t="shared" si="21"/>
        <v/>
      </c>
      <c r="N61" s="234"/>
      <c r="O61" s="235"/>
      <c r="P61" s="113"/>
      <c r="Q61" s="236"/>
      <c r="R61" s="236"/>
      <c r="S61" s="236"/>
      <c r="T61" s="236"/>
      <c r="U61" s="236"/>
      <c r="V61" s="236"/>
      <c r="W61" s="236"/>
      <c r="X61" s="236"/>
      <c r="Y61" s="236"/>
      <c r="Z61" s="236"/>
      <c r="AA61" s="237"/>
      <c r="AB61" s="284"/>
      <c r="AC61" s="114" t="str">
        <f t="shared" si="22"/>
        <v/>
      </c>
      <c r="AD61" s="296" t="str">
        <f t="shared" si="27"/>
        <v/>
      </c>
      <c r="CE61" s="250"/>
      <c r="CF61" s="247"/>
    </row>
    <row r="62" spans="1:84" ht="25.9" customHeight="1" x14ac:dyDescent="0.4">
      <c r="A62" s="240" t="e">
        <f>VLOOKUP(D62,非表示_活動量と単位!$D$8:$E$75,2,FALSE)</f>
        <v>#N/A</v>
      </c>
      <c r="B62" s="572"/>
      <c r="C62" s="562"/>
      <c r="D62" s="92"/>
      <c r="E62" s="349">
        <f t="shared" si="25"/>
        <v>0</v>
      </c>
      <c r="F62" s="111" t="str">
        <f t="shared" si="18"/>
        <v/>
      </c>
      <c r="G62" s="242"/>
      <c r="H62" s="111" t="str">
        <f t="shared" si="19"/>
        <v/>
      </c>
      <c r="I62" s="611"/>
      <c r="J62" s="111" t="str">
        <f t="shared" si="20"/>
        <v/>
      </c>
      <c r="K62" s="351" t="str">
        <f t="shared" si="26"/>
        <v/>
      </c>
      <c r="L62" s="229"/>
      <c r="M62" s="112" t="str">
        <f t="shared" si="21"/>
        <v/>
      </c>
      <c r="N62" s="234"/>
      <c r="O62" s="235"/>
      <c r="P62" s="113"/>
      <c r="Q62" s="236"/>
      <c r="R62" s="236"/>
      <c r="S62" s="236"/>
      <c r="T62" s="236"/>
      <c r="U62" s="236"/>
      <c r="V62" s="236"/>
      <c r="W62" s="236"/>
      <c r="X62" s="236"/>
      <c r="Y62" s="236"/>
      <c r="Z62" s="236"/>
      <c r="AA62" s="237"/>
      <c r="AB62" s="284"/>
      <c r="AC62" s="114" t="str">
        <f t="shared" si="22"/>
        <v/>
      </c>
      <c r="AD62" s="296" t="str">
        <f t="shared" si="27"/>
        <v/>
      </c>
      <c r="CE62" s="250"/>
      <c r="CF62" s="247"/>
    </row>
    <row r="63" spans="1:84" ht="25.9" customHeight="1" x14ac:dyDescent="0.4">
      <c r="A63" s="240" t="e">
        <f>VLOOKUP(D63,非表示_活動量と単位!$D$8:$E$75,2,FALSE)</f>
        <v>#N/A</v>
      </c>
      <c r="B63" s="572"/>
      <c r="C63" s="562"/>
      <c r="D63" s="92"/>
      <c r="E63" s="349">
        <f t="shared" si="25"/>
        <v>0</v>
      </c>
      <c r="F63" s="111" t="str">
        <f t="shared" si="18"/>
        <v/>
      </c>
      <c r="G63" s="242"/>
      <c r="H63" s="111" t="str">
        <f t="shared" si="19"/>
        <v/>
      </c>
      <c r="I63" s="611"/>
      <c r="J63" s="111" t="str">
        <f t="shared" si="20"/>
        <v/>
      </c>
      <c r="K63" s="351" t="str">
        <f t="shared" si="26"/>
        <v/>
      </c>
      <c r="L63" s="229"/>
      <c r="M63" s="112" t="str">
        <f t="shared" si="21"/>
        <v/>
      </c>
      <c r="N63" s="234"/>
      <c r="O63" s="235"/>
      <c r="P63" s="113"/>
      <c r="Q63" s="236"/>
      <c r="R63" s="236"/>
      <c r="S63" s="236"/>
      <c r="T63" s="236"/>
      <c r="U63" s="236"/>
      <c r="V63" s="236"/>
      <c r="W63" s="236"/>
      <c r="X63" s="236"/>
      <c r="Y63" s="236"/>
      <c r="Z63" s="236"/>
      <c r="AA63" s="237"/>
      <c r="AB63" s="284"/>
      <c r="AC63" s="114" t="str">
        <f t="shared" si="22"/>
        <v/>
      </c>
      <c r="AD63" s="296" t="str">
        <f t="shared" si="27"/>
        <v/>
      </c>
      <c r="CE63" s="250"/>
      <c r="CF63" s="247"/>
    </row>
    <row r="64" spans="1:84" ht="25.9" hidden="1" customHeight="1" x14ac:dyDescent="0.4">
      <c r="A64" s="240" t="e">
        <f>VLOOKUP(D64,非表示_活動量と単位!$D$8:$E$75,2,FALSE)</f>
        <v>#N/A</v>
      </c>
      <c r="B64" s="572"/>
      <c r="C64" s="562"/>
      <c r="D64" s="92"/>
      <c r="E64" s="349">
        <f t="shared" si="25"/>
        <v>0</v>
      </c>
      <c r="F64" s="111" t="str">
        <f t="shared" si="18"/>
        <v/>
      </c>
      <c r="G64" s="242"/>
      <c r="H64" s="111" t="str">
        <f t="shared" si="19"/>
        <v/>
      </c>
      <c r="I64" s="611"/>
      <c r="J64" s="111" t="str">
        <f t="shared" si="20"/>
        <v/>
      </c>
      <c r="K64" s="351" t="str">
        <f t="shared" si="26"/>
        <v/>
      </c>
      <c r="L64" s="229"/>
      <c r="M64" s="112" t="str">
        <f t="shared" si="21"/>
        <v/>
      </c>
      <c r="N64" s="234"/>
      <c r="O64" s="235"/>
      <c r="P64" s="113"/>
      <c r="Q64" s="236"/>
      <c r="R64" s="236"/>
      <c r="S64" s="236"/>
      <c r="T64" s="236"/>
      <c r="U64" s="236"/>
      <c r="V64" s="236"/>
      <c r="W64" s="236"/>
      <c r="X64" s="236"/>
      <c r="Y64" s="236"/>
      <c r="Z64" s="236"/>
      <c r="AA64" s="237"/>
      <c r="AB64" s="284"/>
      <c r="AC64" s="114" t="str">
        <f t="shared" si="22"/>
        <v/>
      </c>
      <c r="AD64" s="296" t="str">
        <f t="shared" si="27"/>
        <v/>
      </c>
      <c r="CE64" s="250"/>
      <c r="CF64" s="247"/>
    </row>
    <row r="65" spans="1:84" ht="25.9" customHeight="1" x14ac:dyDescent="0.4">
      <c r="A65" s="240" t="e">
        <f>VLOOKUP(D65,非表示_活動量と単位!$D$8:$E$75,2,FALSE)</f>
        <v>#N/A</v>
      </c>
      <c r="B65" s="572"/>
      <c r="C65" s="562"/>
      <c r="D65" s="92"/>
      <c r="E65" s="349">
        <f t="shared" si="25"/>
        <v>0</v>
      </c>
      <c r="F65" s="111" t="str">
        <f t="shared" si="18"/>
        <v/>
      </c>
      <c r="G65" s="242"/>
      <c r="H65" s="111" t="str">
        <f t="shared" si="19"/>
        <v/>
      </c>
      <c r="I65" s="611"/>
      <c r="J65" s="111" t="str">
        <f t="shared" si="20"/>
        <v/>
      </c>
      <c r="K65" s="351" t="str">
        <f t="shared" si="26"/>
        <v/>
      </c>
      <c r="L65" s="229"/>
      <c r="M65" s="112" t="str">
        <f t="shared" si="21"/>
        <v/>
      </c>
      <c r="N65" s="234"/>
      <c r="O65" s="235"/>
      <c r="P65" s="113"/>
      <c r="Q65" s="236"/>
      <c r="R65" s="236"/>
      <c r="S65" s="236"/>
      <c r="T65" s="236"/>
      <c r="U65" s="236"/>
      <c r="V65" s="236"/>
      <c r="W65" s="236"/>
      <c r="X65" s="236"/>
      <c r="Y65" s="236"/>
      <c r="Z65" s="236"/>
      <c r="AA65" s="237"/>
      <c r="AB65" s="284"/>
      <c r="AC65" s="114" t="str">
        <f t="shared" si="22"/>
        <v/>
      </c>
      <c r="AD65" s="296" t="str">
        <f t="shared" si="27"/>
        <v/>
      </c>
      <c r="CE65" s="250"/>
      <c r="CF65" s="247"/>
    </row>
    <row r="66" spans="1:84" ht="25.9" customHeight="1" x14ac:dyDescent="0.4">
      <c r="A66" s="240" t="e">
        <f>VLOOKUP(D66,非表示_活動量と単位!$D$8:$E$75,2,FALSE)</f>
        <v>#N/A</v>
      </c>
      <c r="B66" s="572"/>
      <c r="C66" s="562"/>
      <c r="D66" s="92"/>
      <c r="E66" s="349">
        <f t="shared" si="25"/>
        <v>0</v>
      </c>
      <c r="F66" s="111" t="str">
        <f t="shared" si="18"/>
        <v/>
      </c>
      <c r="G66" s="242"/>
      <c r="H66" s="111" t="str">
        <f t="shared" si="19"/>
        <v/>
      </c>
      <c r="I66" s="611"/>
      <c r="J66" s="111" t="str">
        <f t="shared" si="20"/>
        <v/>
      </c>
      <c r="K66" s="351" t="str">
        <f t="shared" si="26"/>
        <v/>
      </c>
      <c r="L66" s="229"/>
      <c r="M66" s="112" t="str">
        <f t="shared" si="21"/>
        <v/>
      </c>
      <c r="N66" s="285"/>
      <c r="O66" s="235"/>
      <c r="P66" s="123"/>
      <c r="Q66" s="286"/>
      <c r="R66" s="286"/>
      <c r="S66" s="287"/>
      <c r="T66" s="287"/>
      <c r="U66" s="287"/>
      <c r="V66" s="287"/>
      <c r="W66" s="287"/>
      <c r="X66" s="287"/>
      <c r="Y66" s="287"/>
      <c r="Z66" s="287"/>
      <c r="AA66" s="288"/>
      <c r="AB66" s="284"/>
      <c r="AC66" s="114" t="str">
        <f t="shared" si="22"/>
        <v/>
      </c>
      <c r="AD66" s="296" t="str">
        <f t="shared" si="27"/>
        <v/>
      </c>
      <c r="CE66" s="250"/>
      <c r="CF66" s="247"/>
    </row>
    <row r="67" spans="1:84" ht="25.9" customHeight="1" x14ac:dyDescent="0.4">
      <c r="A67" s="240" t="e">
        <f>VLOOKUP(D67,非表示_活動量と単位!$D$8:$E$75,2,FALSE)</f>
        <v>#N/A</v>
      </c>
      <c r="B67" s="572"/>
      <c r="C67" s="562"/>
      <c r="D67" s="92"/>
      <c r="E67" s="349">
        <f t="shared" si="25"/>
        <v>0</v>
      </c>
      <c r="F67" s="111" t="str">
        <f t="shared" si="18"/>
        <v/>
      </c>
      <c r="G67" s="242"/>
      <c r="H67" s="111" t="str">
        <f t="shared" si="19"/>
        <v/>
      </c>
      <c r="I67" s="611"/>
      <c r="J67" s="111" t="str">
        <f t="shared" si="20"/>
        <v/>
      </c>
      <c r="K67" s="351" t="str">
        <f t="shared" si="26"/>
        <v/>
      </c>
      <c r="L67" s="229"/>
      <c r="M67" s="112" t="str">
        <f t="shared" si="21"/>
        <v/>
      </c>
      <c r="N67" s="285"/>
      <c r="O67" s="235"/>
      <c r="P67" s="123"/>
      <c r="Q67" s="286"/>
      <c r="R67" s="286"/>
      <c r="S67" s="287"/>
      <c r="T67" s="287"/>
      <c r="U67" s="287"/>
      <c r="V67" s="287"/>
      <c r="W67" s="287"/>
      <c r="X67" s="287"/>
      <c r="Y67" s="287"/>
      <c r="Z67" s="287"/>
      <c r="AA67" s="288"/>
      <c r="AB67" s="284"/>
      <c r="AC67" s="114" t="str">
        <f t="shared" si="22"/>
        <v/>
      </c>
      <c r="AD67" s="296" t="str">
        <f t="shared" si="27"/>
        <v/>
      </c>
      <c r="CE67" s="250"/>
      <c r="CF67" s="247"/>
    </row>
    <row r="68" spans="1:84" ht="25.9" customHeight="1" x14ac:dyDescent="0.4">
      <c r="A68" s="240" t="e">
        <f>VLOOKUP(D68,非表示_活動量と単位!$D$8:$E$75,2,FALSE)</f>
        <v>#N/A</v>
      </c>
      <c r="B68" s="572"/>
      <c r="C68" s="562"/>
      <c r="D68" s="92"/>
      <c r="E68" s="349">
        <f t="shared" si="25"/>
        <v>0</v>
      </c>
      <c r="F68" s="111" t="str">
        <f t="shared" si="18"/>
        <v/>
      </c>
      <c r="G68" s="242"/>
      <c r="H68" s="111" t="str">
        <f t="shared" si="19"/>
        <v/>
      </c>
      <c r="I68" s="611"/>
      <c r="J68" s="111" t="str">
        <f t="shared" si="20"/>
        <v/>
      </c>
      <c r="K68" s="351" t="str">
        <f t="shared" si="26"/>
        <v/>
      </c>
      <c r="L68" s="229"/>
      <c r="M68" s="112" t="str">
        <f t="shared" si="21"/>
        <v/>
      </c>
      <c r="N68" s="285"/>
      <c r="O68" s="235"/>
      <c r="P68" s="123"/>
      <c r="Q68" s="286"/>
      <c r="R68" s="286"/>
      <c r="S68" s="287"/>
      <c r="T68" s="287"/>
      <c r="U68" s="287"/>
      <c r="V68" s="287"/>
      <c r="W68" s="287"/>
      <c r="X68" s="287"/>
      <c r="Y68" s="287"/>
      <c r="Z68" s="287"/>
      <c r="AA68" s="288"/>
      <c r="AB68" s="284"/>
      <c r="AC68" s="114" t="str">
        <f t="shared" si="22"/>
        <v/>
      </c>
      <c r="AD68" s="296" t="str">
        <f t="shared" si="27"/>
        <v/>
      </c>
      <c r="CE68" s="250"/>
      <c r="CF68" s="247"/>
    </row>
    <row r="69" spans="1:84" ht="25.9" customHeight="1" x14ac:dyDescent="0.4">
      <c r="A69" s="240" t="e">
        <f>VLOOKUP(D69,非表示_活動量と単位!$D$8:$E$75,2,FALSE)</f>
        <v>#N/A</v>
      </c>
      <c r="B69" s="572"/>
      <c r="C69" s="562"/>
      <c r="D69" s="92"/>
      <c r="E69" s="349">
        <f t="shared" si="25"/>
        <v>0</v>
      </c>
      <c r="F69" s="111" t="str">
        <f t="shared" si="18"/>
        <v/>
      </c>
      <c r="G69" s="242"/>
      <c r="H69" s="111" t="str">
        <f t="shared" si="19"/>
        <v/>
      </c>
      <c r="I69" s="611"/>
      <c r="J69" s="111" t="str">
        <f t="shared" si="20"/>
        <v/>
      </c>
      <c r="K69" s="351" t="str">
        <f t="shared" si="26"/>
        <v/>
      </c>
      <c r="L69" s="229"/>
      <c r="M69" s="112" t="str">
        <f t="shared" si="21"/>
        <v/>
      </c>
      <c r="N69" s="285"/>
      <c r="O69" s="235"/>
      <c r="P69" s="123"/>
      <c r="Q69" s="286"/>
      <c r="R69" s="286"/>
      <c r="S69" s="287"/>
      <c r="T69" s="287"/>
      <c r="U69" s="287"/>
      <c r="V69" s="287"/>
      <c r="W69" s="287"/>
      <c r="X69" s="287"/>
      <c r="Y69" s="287"/>
      <c r="Z69" s="287"/>
      <c r="AA69" s="288"/>
      <c r="AB69" s="284"/>
      <c r="AC69" s="114" t="str">
        <f t="shared" si="22"/>
        <v/>
      </c>
      <c r="AD69" s="296" t="str">
        <f t="shared" si="27"/>
        <v/>
      </c>
      <c r="CE69" s="250"/>
      <c r="CF69" s="247"/>
    </row>
    <row r="70" spans="1:84" ht="25.9" customHeight="1" x14ac:dyDescent="0.4">
      <c r="A70" s="240" t="e">
        <f>VLOOKUP(D70,非表示_活動量と単位!$D$8:$E$75,2,FALSE)</f>
        <v>#N/A</v>
      </c>
      <c r="B70" s="572"/>
      <c r="C70" s="562"/>
      <c r="D70" s="92"/>
      <c r="E70" s="349">
        <f t="shared" si="25"/>
        <v>0</v>
      </c>
      <c r="F70" s="111" t="str">
        <f t="shared" si="18"/>
        <v/>
      </c>
      <c r="G70" s="242"/>
      <c r="H70" s="111" t="str">
        <f t="shared" si="19"/>
        <v/>
      </c>
      <c r="I70" s="611"/>
      <c r="J70" s="111" t="str">
        <f t="shared" si="20"/>
        <v/>
      </c>
      <c r="K70" s="351" t="str">
        <f t="shared" si="26"/>
        <v/>
      </c>
      <c r="L70" s="229"/>
      <c r="M70" s="112" t="str">
        <f t="shared" si="21"/>
        <v/>
      </c>
      <c r="N70" s="285"/>
      <c r="O70" s="235"/>
      <c r="P70" s="123"/>
      <c r="Q70" s="286"/>
      <c r="R70" s="286"/>
      <c r="S70" s="287"/>
      <c r="T70" s="287"/>
      <c r="U70" s="287"/>
      <c r="V70" s="287"/>
      <c r="W70" s="287"/>
      <c r="X70" s="287"/>
      <c r="Y70" s="287"/>
      <c r="Z70" s="287"/>
      <c r="AA70" s="288"/>
      <c r="AB70" s="284"/>
      <c r="AC70" s="114" t="str">
        <f t="shared" si="22"/>
        <v/>
      </c>
      <c r="AD70" s="296" t="str">
        <f t="shared" si="27"/>
        <v/>
      </c>
      <c r="CE70" s="250"/>
      <c r="CF70" s="247"/>
    </row>
    <row r="71" spans="1:84" ht="25.9" customHeight="1" x14ac:dyDescent="0.4">
      <c r="A71" s="240" t="e">
        <f>VLOOKUP(D71,非表示_活動量と単位!$D$8:$E$75,2,FALSE)</f>
        <v>#N/A</v>
      </c>
      <c r="B71" s="572"/>
      <c r="C71" s="562"/>
      <c r="D71" s="92"/>
      <c r="E71" s="349">
        <f t="shared" ref="E71:E72" si="28">TRUNC((SUM(O71:Z71)+(N71-AA71)-AB71),0)</f>
        <v>0</v>
      </c>
      <c r="F71" s="111" t="str">
        <f t="shared" si="18"/>
        <v/>
      </c>
      <c r="G71" s="242"/>
      <c r="H71" s="111" t="str">
        <f t="shared" si="19"/>
        <v/>
      </c>
      <c r="I71" s="611"/>
      <c r="J71" s="111" t="str">
        <f t="shared" si="20"/>
        <v/>
      </c>
      <c r="K71" s="351" t="str">
        <f t="shared" ref="K71:K72" si="29">IF($D71="","",IF($A71=0,E71*G71*I71,E71*I71))</f>
        <v/>
      </c>
      <c r="L71" s="229"/>
      <c r="M71" s="112" t="str">
        <f t="shared" si="21"/>
        <v/>
      </c>
      <c r="N71" s="234"/>
      <c r="O71" s="235"/>
      <c r="P71" s="113"/>
      <c r="Q71" s="236"/>
      <c r="R71" s="236"/>
      <c r="S71" s="236"/>
      <c r="T71" s="236"/>
      <c r="U71" s="236"/>
      <c r="V71" s="236"/>
      <c r="W71" s="236"/>
      <c r="X71" s="236"/>
      <c r="Y71" s="236"/>
      <c r="Z71" s="236"/>
      <c r="AA71" s="237"/>
      <c r="AB71" s="284"/>
      <c r="AC71" s="114" t="str">
        <f t="shared" si="22"/>
        <v/>
      </c>
      <c r="AD71" s="296" t="str">
        <f t="shared" ref="AD71:AD72" si="30">IF($D71="","",IF(AC71="---","---",IF(OR($D71="系統電力",$D71="産業用蒸気",$D71="温水",$D71="冷水",$D71="蒸気（産業用以外）"),E71*VLOOKUP($D71,GJ換算係数,2,FALSE),E71*G71)))</f>
        <v/>
      </c>
      <c r="CE71" s="250"/>
      <c r="CF71" s="247"/>
    </row>
    <row r="72" spans="1:84" ht="25.9" customHeight="1" x14ac:dyDescent="0.4">
      <c r="A72" s="240" t="e">
        <f>VLOOKUP(D72,非表示_活動量と単位!$D$8:$E$75,2,FALSE)</f>
        <v>#N/A</v>
      </c>
      <c r="B72" s="572"/>
      <c r="C72" s="562"/>
      <c r="D72" s="92"/>
      <c r="E72" s="349">
        <f t="shared" si="28"/>
        <v>0</v>
      </c>
      <c r="F72" s="111" t="str">
        <f t="shared" si="18"/>
        <v/>
      </c>
      <c r="G72" s="242"/>
      <c r="H72" s="111" t="str">
        <f t="shared" si="19"/>
        <v/>
      </c>
      <c r="I72" s="611"/>
      <c r="J72" s="111" t="str">
        <f t="shared" si="20"/>
        <v/>
      </c>
      <c r="K72" s="351" t="str">
        <f t="shared" si="29"/>
        <v/>
      </c>
      <c r="L72" s="229"/>
      <c r="M72" s="112" t="str">
        <f t="shared" si="21"/>
        <v/>
      </c>
      <c r="N72" s="234"/>
      <c r="O72" s="235"/>
      <c r="P72" s="113"/>
      <c r="Q72" s="236"/>
      <c r="R72" s="236"/>
      <c r="S72" s="236"/>
      <c r="T72" s="236"/>
      <c r="U72" s="236"/>
      <c r="V72" s="236"/>
      <c r="W72" s="236"/>
      <c r="X72" s="236"/>
      <c r="Y72" s="236"/>
      <c r="Z72" s="236"/>
      <c r="AA72" s="237"/>
      <c r="AB72" s="284"/>
      <c r="AC72" s="114" t="str">
        <f t="shared" si="22"/>
        <v/>
      </c>
      <c r="AD72" s="296" t="str">
        <f t="shared" si="30"/>
        <v/>
      </c>
      <c r="CE72" s="250"/>
      <c r="CF72" s="247"/>
    </row>
    <row r="73" spans="1:84" ht="25.9" customHeight="1" x14ac:dyDescent="0.4">
      <c r="A73" s="240" t="e">
        <f>VLOOKUP(D73,非表示_活動量と単位!$D$8:$E$75,2,FALSE)</f>
        <v>#N/A</v>
      </c>
      <c r="B73" s="572"/>
      <c r="C73" s="562"/>
      <c r="D73" s="92"/>
      <c r="E73" s="349">
        <f t="shared" si="25"/>
        <v>0</v>
      </c>
      <c r="F73" s="111" t="str">
        <f t="shared" si="18"/>
        <v/>
      </c>
      <c r="G73" s="242"/>
      <c r="H73" s="111" t="str">
        <f t="shared" si="19"/>
        <v/>
      </c>
      <c r="I73" s="611"/>
      <c r="J73" s="111" t="str">
        <f t="shared" si="20"/>
        <v/>
      </c>
      <c r="K73" s="351" t="str">
        <f t="shared" si="26"/>
        <v/>
      </c>
      <c r="L73" s="229"/>
      <c r="M73" s="112" t="str">
        <f t="shared" si="21"/>
        <v/>
      </c>
      <c r="N73" s="234"/>
      <c r="O73" s="235"/>
      <c r="P73" s="113"/>
      <c r="Q73" s="236"/>
      <c r="R73" s="236"/>
      <c r="S73" s="236"/>
      <c r="T73" s="236"/>
      <c r="U73" s="236"/>
      <c r="V73" s="236"/>
      <c r="W73" s="236"/>
      <c r="X73" s="236"/>
      <c r="Y73" s="236"/>
      <c r="Z73" s="236"/>
      <c r="AA73" s="237"/>
      <c r="AB73" s="284"/>
      <c r="AC73" s="114" t="str">
        <f t="shared" si="22"/>
        <v/>
      </c>
      <c r="AD73" s="296" t="str">
        <f t="shared" si="27"/>
        <v/>
      </c>
      <c r="CE73" s="250"/>
      <c r="CF73" s="247"/>
    </row>
    <row r="74" spans="1:84" ht="25.9" hidden="1" customHeight="1" x14ac:dyDescent="0.4">
      <c r="A74" s="240" t="e">
        <f>VLOOKUP(D74,非表示_活動量と単位!$D$8:$E$75,2,FALSE)</f>
        <v>#N/A</v>
      </c>
      <c r="B74" s="572"/>
      <c r="C74" s="562"/>
      <c r="D74" s="92"/>
      <c r="E74" s="349">
        <f t="shared" si="25"/>
        <v>0</v>
      </c>
      <c r="F74" s="111" t="str">
        <f t="shared" si="18"/>
        <v/>
      </c>
      <c r="G74" s="242"/>
      <c r="H74" s="111" t="str">
        <f t="shared" si="19"/>
        <v/>
      </c>
      <c r="I74" s="611"/>
      <c r="J74" s="111" t="str">
        <f t="shared" si="20"/>
        <v/>
      </c>
      <c r="K74" s="351" t="str">
        <f t="shared" si="26"/>
        <v/>
      </c>
      <c r="L74" s="229"/>
      <c r="M74" s="112" t="str">
        <f t="shared" si="21"/>
        <v/>
      </c>
      <c r="N74" s="234"/>
      <c r="O74" s="235"/>
      <c r="P74" s="113"/>
      <c r="Q74" s="236"/>
      <c r="R74" s="236"/>
      <c r="S74" s="236"/>
      <c r="T74" s="236"/>
      <c r="U74" s="236"/>
      <c r="V74" s="236"/>
      <c r="W74" s="236"/>
      <c r="X74" s="236"/>
      <c r="Y74" s="236"/>
      <c r="Z74" s="236"/>
      <c r="AA74" s="237"/>
      <c r="AB74" s="284"/>
      <c r="AC74" s="114" t="str">
        <f t="shared" si="22"/>
        <v/>
      </c>
      <c r="AD74" s="296" t="str">
        <f t="shared" si="27"/>
        <v/>
      </c>
      <c r="CE74" s="250"/>
      <c r="CF74" s="247"/>
    </row>
    <row r="75" spans="1:84" ht="25.9" customHeight="1" x14ac:dyDescent="0.4">
      <c r="A75" s="240" t="e">
        <f>VLOOKUP(D75,非表示_活動量と単位!$D$8:$E$75,2,FALSE)</f>
        <v>#N/A</v>
      </c>
      <c r="B75" s="572"/>
      <c r="C75" s="562"/>
      <c r="D75" s="92"/>
      <c r="E75" s="349">
        <f t="shared" si="25"/>
        <v>0</v>
      </c>
      <c r="F75" s="111" t="str">
        <f t="shared" si="18"/>
        <v/>
      </c>
      <c r="G75" s="242"/>
      <c r="H75" s="111" t="str">
        <f t="shared" si="19"/>
        <v/>
      </c>
      <c r="I75" s="611"/>
      <c r="J75" s="111" t="str">
        <f t="shared" si="20"/>
        <v/>
      </c>
      <c r="K75" s="351" t="str">
        <f t="shared" si="26"/>
        <v/>
      </c>
      <c r="L75" s="229"/>
      <c r="M75" s="112" t="str">
        <f t="shared" si="21"/>
        <v/>
      </c>
      <c r="N75" s="234"/>
      <c r="O75" s="235"/>
      <c r="P75" s="113"/>
      <c r="Q75" s="236"/>
      <c r="R75" s="236"/>
      <c r="S75" s="236"/>
      <c r="T75" s="236"/>
      <c r="U75" s="236"/>
      <c r="V75" s="236"/>
      <c r="W75" s="236"/>
      <c r="X75" s="236"/>
      <c r="Y75" s="236"/>
      <c r="Z75" s="236"/>
      <c r="AA75" s="237"/>
      <c r="AB75" s="284"/>
      <c r="AC75" s="114" t="str">
        <f t="shared" si="22"/>
        <v/>
      </c>
      <c r="AD75" s="296" t="str">
        <f t="shared" si="27"/>
        <v/>
      </c>
      <c r="CE75" s="250"/>
      <c r="CF75" s="247"/>
    </row>
    <row r="76" spans="1:84" ht="25.9" customHeight="1" x14ac:dyDescent="0.4">
      <c r="A76" s="240" t="e">
        <f>VLOOKUP(D76,非表示_活動量と単位!$D$8:$E$75,2,FALSE)</f>
        <v>#N/A</v>
      </c>
      <c r="B76" s="572"/>
      <c r="C76" s="562"/>
      <c r="D76" s="92"/>
      <c r="E76" s="349">
        <f t="shared" si="25"/>
        <v>0</v>
      </c>
      <c r="F76" s="111" t="str">
        <f t="shared" si="18"/>
        <v/>
      </c>
      <c r="G76" s="242"/>
      <c r="H76" s="111" t="str">
        <f t="shared" si="19"/>
        <v/>
      </c>
      <c r="I76" s="611"/>
      <c r="J76" s="111" t="str">
        <f t="shared" si="20"/>
        <v/>
      </c>
      <c r="K76" s="351" t="str">
        <f t="shared" si="26"/>
        <v/>
      </c>
      <c r="L76" s="229"/>
      <c r="M76" s="112" t="str">
        <f t="shared" si="21"/>
        <v/>
      </c>
      <c r="N76" s="285"/>
      <c r="O76" s="235"/>
      <c r="P76" s="123"/>
      <c r="Q76" s="286"/>
      <c r="R76" s="286"/>
      <c r="S76" s="287"/>
      <c r="T76" s="287"/>
      <c r="U76" s="287"/>
      <c r="V76" s="287"/>
      <c r="W76" s="287"/>
      <c r="X76" s="287"/>
      <c r="Y76" s="287"/>
      <c r="Z76" s="287"/>
      <c r="AA76" s="288"/>
      <c r="AB76" s="284"/>
      <c r="AC76" s="114" t="str">
        <f t="shared" si="22"/>
        <v/>
      </c>
      <c r="AD76" s="296" t="str">
        <f t="shared" si="27"/>
        <v/>
      </c>
      <c r="CE76" s="250"/>
      <c r="CF76" s="247"/>
    </row>
    <row r="77" spans="1:84" ht="25.9" customHeight="1" x14ac:dyDescent="0.4">
      <c r="A77" s="240" t="e">
        <f>VLOOKUP(D77,非表示_活動量と単位!$D$8:$E$75,2,FALSE)</f>
        <v>#N/A</v>
      </c>
      <c r="B77" s="572"/>
      <c r="C77" s="562"/>
      <c r="D77" s="92"/>
      <c r="E77" s="349">
        <f t="shared" si="25"/>
        <v>0</v>
      </c>
      <c r="F77" s="111" t="str">
        <f t="shared" si="18"/>
        <v/>
      </c>
      <c r="G77" s="242"/>
      <c r="H77" s="111" t="str">
        <f t="shared" si="19"/>
        <v/>
      </c>
      <c r="I77" s="611"/>
      <c r="J77" s="111" t="str">
        <f t="shared" si="20"/>
        <v/>
      </c>
      <c r="K77" s="351" t="str">
        <f t="shared" si="26"/>
        <v/>
      </c>
      <c r="L77" s="229"/>
      <c r="M77" s="112" t="str">
        <f t="shared" si="21"/>
        <v/>
      </c>
      <c r="N77" s="285"/>
      <c r="O77" s="235"/>
      <c r="P77" s="123"/>
      <c r="Q77" s="286"/>
      <c r="R77" s="286"/>
      <c r="S77" s="287"/>
      <c r="T77" s="287"/>
      <c r="U77" s="287"/>
      <c r="V77" s="287"/>
      <c r="W77" s="287"/>
      <c r="X77" s="287"/>
      <c r="Y77" s="287"/>
      <c r="Z77" s="287"/>
      <c r="AA77" s="288"/>
      <c r="AB77" s="284"/>
      <c r="AC77" s="114" t="str">
        <f t="shared" si="22"/>
        <v/>
      </c>
      <c r="AD77" s="296" t="str">
        <f t="shared" si="27"/>
        <v/>
      </c>
      <c r="CE77" s="250"/>
      <c r="CF77" s="247"/>
    </row>
    <row r="78" spans="1:84" ht="25.9" customHeight="1" x14ac:dyDescent="0.4">
      <c r="A78" s="240" t="e">
        <f>VLOOKUP(D78,非表示_活動量と単位!$D$8:$E$75,2,FALSE)</f>
        <v>#N/A</v>
      </c>
      <c r="B78" s="572"/>
      <c r="C78" s="562"/>
      <c r="D78" s="92"/>
      <c r="E78" s="349">
        <f t="shared" si="25"/>
        <v>0</v>
      </c>
      <c r="F78" s="111" t="str">
        <f t="shared" si="18"/>
        <v/>
      </c>
      <c r="G78" s="242"/>
      <c r="H78" s="111" t="str">
        <f t="shared" si="19"/>
        <v/>
      </c>
      <c r="I78" s="611"/>
      <c r="J78" s="111" t="str">
        <f t="shared" si="20"/>
        <v/>
      </c>
      <c r="K78" s="351" t="str">
        <f t="shared" si="26"/>
        <v/>
      </c>
      <c r="L78" s="229"/>
      <c r="M78" s="112" t="str">
        <f t="shared" si="21"/>
        <v/>
      </c>
      <c r="N78" s="285"/>
      <c r="O78" s="235"/>
      <c r="P78" s="123"/>
      <c r="Q78" s="286"/>
      <c r="R78" s="286"/>
      <c r="S78" s="287"/>
      <c r="T78" s="287"/>
      <c r="U78" s="287"/>
      <c r="V78" s="287"/>
      <c r="W78" s="287"/>
      <c r="X78" s="287"/>
      <c r="Y78" s="287"/>
      <c r="Z78" s="287"/>
      <c r="AA78" s="288"/>
      <c r="AB78" s="284"/>
      <c r="AC78" s="114" t="str">
        <f t="shared" si="22"/>
        <v/>
      </c>
      <c r="AD78" s="296" t="str">
        <f t="shared" si="27"/>
        <v/>
      </c>
      <c r="CE78" s="250"/>
      <c r="CF78" s="247"/>
    </row>
    <row r="79" spans="1:84" ht="25.9" customHeight="1" x14ac:dyDescent="0.4">
      <c r="A79" s="240" t="e">
        <f>VLOOKUP(D79,非表示_活動量と単位!$D$8:$E$75,2,FALSE)</f>
        <v>#N/A</v>
      </c>
      <c r="B79" s="572"/>
      <c r="C79" s="562"/>
      <c r="D79" s="92"/>
      <c r="E79" s="349">
        <f t="shared" si="25"/>
        <v>0</v>
      </c>
      <c r="F79" s="111" t="str">
        <f t="shared" si="18"/>
        <v/>
      </c>
      <c r="G79" s="242"/>
      <c r="H79" s="111" t="str">
        <f t="shared" si="19"/>
        <v/>
      </c>
      <c r="I79" s="611"/>
      <c r="J79" s="111" t="str">
        <f t="shared" si="20"/>
        <v/>
      </c>
      <c r="K79" s="351" t="str">
        <f t="shared" si="26"/>
        <v/>
      </c>
      <c r="L79" s="229"/>
      <c r="M79" s="112" t="str">
        <f t="shared" si="21"/>
        <v/>
      </c>
      <c r="N79" s="285"/>
      <c r="O79" s="235"/>
      <c r="P79" s="123"/>
      <c r="Q79" s="286"/>
      <c r="R79" s="286"/>
      <c r="S79" s="287"/>
      <c r="T79" s="287"/>
      <c r="U79" s="287"/>
      <c r="V79" s="287"/>
      <c r="W79" s="287"/>
      <c r="X79" s="287"/>
      <c r="Y79" s="287"/>
      <c r="Z79" s="287"/>
      <c r="AA79" s="288"/>
      <c r="AB79" s="284"/>
      <c r="AC79" s="114" t="str">
        <f t="shared" si="22"/>
        <v/>
      </c>
      <c r="AD79" s="296" t="str">
        <f t="shared" si="27"/>
        <v/>
      </c>
      <c r="CE79" s="250"/>
      <c r="CF79" s="247"/>
    </row>
    <row r="80" spans="1:84" ht="25.9" customHeight="1" x14ac:dyDescent="0.4">
      <c r="A80" s="240" t="e">
        <f>VLOOKUP(D80,非表示_活動量と単位!$D$8:$E$75,2,FALSE)</f>
        <v>#N/A</v>
      </c>
      <c r="B80" s="572"/>
      <c r="C80" s="562"/>
      <c r="D80" s="92"/>
      <c r="E80" s="349">
        <f t="shared" si="25"/>
        <v>0</v>
      </c>
      <c r="F80" s="111" t="str">
        <f t="shared" si="18"/>
        <v/>
      </c>
      <c r="G80" s="242"/>
      <c r="H80" s="111" t="str">
        <f t="shared" si="19"/>
        <v/>
      </c>
      <c r="I80" s="611"/>
      <c r="J80" s="111" t="str">
        <f t="shared" si="20"/>
        <v/>
      </c>
      <c r="K80" s="351" t="str">
        <f t="shared" si="26"/>
        <v/>
      </c>
      <c r="L80" s="229"/>
      <c r="M80" s="112" t="str">
        <f t="shared" si="21"/>
        <v/>
      </c>
      <c r="N80" s="285"/>
      <c r="O80" s="235"/>
      <c r="P80" s="123"/>
      <c r="Q80" s="286"/>
      <c r="R80" s="286"/>
      <c r="S80" s="287"/>
      <c r="T80" s="287"/>
      <c r="U80" s="287"/>
      <c r="V80" s="287"/>
      <c r="W80" s="287"/>
      <c r="X80" s="287"/>
      <c r="Y80" s="287"/>
      <c r="Z80" s="287"/>
      <c r="AA80" s="288"/>
      <c r="AB80" s="284"/>
      <c r="AC80" s="114" t="str">
        <f t="shared" si="22"/>
        <v/>
      </c>
      <c r="AD80" s="296" t="str">
        <f t="shared" si="27"/>
        <v/>
      </c>
      <c r="CE80" s="250"/>
      <c r="CF80" s="247"/>
    </row>
    <row r="81" spans="1:84" ht="25.9" customHeight="1" x14ac:dyDescent="0.4">
      <c r="A81" s="240" t="e">
        <f>VLOOKUP(D81,非表示_活動量と単位!$D$8:$E$75,2,FALSE)</f>
        <v>#N/A</v>
      </c>
      <c r="B81" s="572"/>
      <c r="C81" s="562"/>
      <c r="D81" s="92"/>
      <c r="E81" s="349">
        <f t="shared" si="17"/>
        <v>0</v>
      </c>
      <c r="F81" s="111" t="str">
        <f t="shared" si="18"/>
        <v/>
      </c>
      <c r="G81" s="242"/>
      <c r="H81" s="111" t="str">
        <f t="shared" si="19"/>
        <v/>
      </c>
      <c r="I81" s="611"/>
      <c r="J81" s="111" t="str">
        <f t="shared" si="20"/>
        <v/>
      </c>
      <c r="K81" s="351" t="str">
        <f t="shared" si="24"/>
        <v/>
      </c>
      <c r="L81" s="229"/>
      <c r="M81" s="112" t="str">
        <f t="shared" si="21"/>
        <v/>
      </c>
      <c r="N81" s="285"/>
      <c r="O81" s="235"/>
      <c r="P81" s="123"/>
      <c r="Q81" s="286"/>
      <c r="R81" s="286"/>
      <c r="S81" s="287"/>
      <c r="T81" s="287"/>
      <c r="U81" s="287"/>
      <c r="V81" s="287"/>
      <c r="W81" s="287"/>
      <c r="X81" s="287"/>
      <c r="Y81" s="287"/>
      <c r="Z81" s="287"/>
      <c r="AA81" s="288"/>
      <c r="AB81" s="284"/>
      <c r="AC81" s="114" t="str">
        <f t="shared" si="22"/>
        <v/>
      </c>
      <c r="AD81" s="296" t="str">
        <f t="shared" si="23"/>
        <v/>
      </c>
      <c r="CE81" s="250"/>
      <c r="CF81" s="247"/>
    </row>
    <row r="82" spans="1:84" ht="25.9" customHeight="1" x14ac:dyDescent="0.4">
      <c r="A82" s="240" t="e">
        <f>VLOOKUP(D82,非表示_活動量と単位!$D$8:$E$75,2,FALSE)</f>
        <v>#N/A</v>
      </c>
      <c r="B82" s="572"/>
      <c r="C82" s="562"/>
      <c r="D82" s="92"/>
      <c r="E82" s="349">
        <f t="shared" si="17"/>
        <v>0</v>
      </c>
      <c r="F82" s="111" t="str">
        <f t="shared" si="18"/>
        <v/>
      </c>
      <c r="G82" s="242"/>
      <c r="H82" s="111" t="str">
        <f t="shared" si="19"/>
        <v/>
      </c>
      <c r="I82" s="611"/>
      <c r="J82" s="111" t="str">
        <f t="shared" si="20"/>
        <v/>
      </c>
      <c r="K82" s="351" t="str">
        <f t="shared" si="24"/>
        <v/>
      </c>
      <c r="L82" s="229"/>
      <c r="M82" s="112" t="str">
        <f t="shared" si="21"/>
        <v/>
      </c>
      <c r="N82" s="285"/>
      <c r="O82" s="235"/>
      <c r="P82" s="123"/>
      <c r="Q82" s="286"/>
      <c r="R82" s="286"/>
      <c r="S82" s="287"/>
      <c r="T82" s="287"/>
      <c r="U82" s="287"/>
      <c r="V82" s="287"/>
      <c r="W82" s="287"/>
      <c r="X82" s="287"/>
      <c r="Y82" s="287"/>
      <c r="Z82" s="287"/>
      <c r="AA82" s="288"/>
      <c r="AB82" s="284"/>
      <c r="AC82" s="114" t="str">
        <f t="shared" si="22"/>
        <v/>
      </c>
      <c r="AD82" s="296" t="str">
        <f t="shared" si="23"/>
        <v/>
      </c>
      <c r="CE82" s="250"/>
      <c r="CF82" s="247"/>
    </row>
    <row r="83" spans="1:84" ht="25.9" customHeight="1" x14ac:dyDescent="0.4">
      <c r="A83" s="240" t="e">
        <f>VLOOKUP(D83,非表示_活動量と単位!$D$8:$E$75,2,FALSE)</f>
        <v>#N/A</v>
      </c>
      <c r="B83" s="572"/>
      <c r="C83" s="562"/>
      <c r="D83" s="92"/>
      <c r="E83" s="349">
        <f t="shared" si="17"/>
        <v>0</v>
      </c>
      <c r="F83" s="111" t="str">
        <f t="shared" si="18"/>
        <v/>
      </c>
      <c r="G83" s="242"/>
      <c r="H83" s="111" t="str">
        <f t="shared" si="19"/>
        <v/>
      </c>
      <c r="I83" s="611"/>
      <c r="J83" s="111" t="str">
        <f t="shared" si="20"/>
        <v/>
      </c>
      <c r="K83" s="351" t="str">
        <f t="shared" si="24"/>
        <v/>
      </c>
      <c r="L83" s="229"/>
      <c r="M83" s="112" t="str">
        <f t="shared" si="21"/>
        <v/>
      </c>
      <c r="N83" s="285"/>
      <c r="O83" s="235"/>
      <c r="P83" s="123"/>
      <c r="Q83" s="286"/>
      <c r="R83" s="286"/>
      <c r="S83" s="287"/>
      <c r="T83" s="287"/>
      <c r="U83" s="287"/>
      <c r="V83" s="287"/>
      <c r="W83" s="287"/>
      <c r="X83" s="287"/>
      <c r="Y83" s="287"/>
      <c r="Z83" s="287"/>
      <c r="AA83" s="288"/>
      <c r="AB83" s="284"/>
      <c r="AC83" s="114" t="str">
        <f t="shared" si="22"/>
        <v/>
      </c>
      <c r="AD83" s="296" t="str">
        <f t="shared" si="23"/>
        <v/>
      </c>
      <c r="CE83" s="250"/>
      <c r="CF83" s="247"/>
    </row>
    <row r="84" spans="1:84" ht="25.9" customHeight="1" x14ac:dyDescent="0.4">
      <c r="A84" s="240" t="e">
        <f>VLOOKUP(D84,非表示_活動量と単位!$D$8:$E$75,2,FALSE)</f>
        <v>#N/A</v>
      </c>
      <c r="B84" s="572"/>
      <c r="C84" s="562"/>
      <c r="D84" s="92"/>
      <c r="E84" s="349">
        <f t="shared" ref="E84:E93" si="31">TRUNC((SUM(O84:Z84)+(N84-AA84)-AB84),0)</f>
        <v>0</v>
      </c>
      <c r="F84" s="111" t="str">
        <f t="shared" si="18"/>
        <v/>
      </c>
      <c r="G84" s="242"/>
      <c r="H84" s="111" t="str">
        <f t="shared" si="19"/>
        <v/>
      </c>
      <c r="I84" s="611"/>
      <c r="J84" s="111" t="str">
        <f t="shared" si="20"/>
        <v/>
      </c>
      <c r="K84" s="351" t="str">
        <f t="shared" ref="K84:K93" si="32">IF($D84="","",IF($A84=0,E84*G84*I84,E84*I84))</f>
        <v/>
      </c>
      <c r="L84" s="229"/>
      <c r="M84" s="112" t="str">
        <f t="shared" si="21"/>
        <v/>
      </c>
      <c r="N84" s="234"/>
      <c r="O84" s="235"/>
      <c r="P84" s="113"/>
      <c r="Q84" s="236"/>
      <c r="R84" s="236"/>
      <c r="S84" s="236"/>
      <c r="T84" s="236"/>
      <c r="U84" s="236"/>
      <c r="V84" s="236"/>
      <c r="W84" s="236"/>
      <c r="X84" s="236"/>
      <c r="Y84" s="236"/>
      <c r="Z84" s="236"/>
      <c r="AA84" s="237"/>
      <c r="AB84" s="284"/>
      <c r="AC84" s="114" t="str">
        <f t="shared" si="22"/>
        <v/>
      </c>
      <c r="AD84" s="296" t="str">
        <f t="shared" ref="AD84:AD93" si="33">IF($D84="","",IF(AC84="---","---",IF(OR($D84="系統電力",$D84="産業用蒸気",$D84="温水",$D84="冷水",$D84="蒸気（産業用以外）"),E84*VLOOKUP($D84,GJ換算係数,2,FALSE),E84*G84)))</f>
        <v/>
      </c>
      <c r="CE84" s="250"/>
      <c r="CF84" s="247"/>
    </row>
    <row r="85" spans="1:84" ht="25.9" customHeight="1" x14ac:dyDescent="0.4">
      <c r="A85" s="240" t="e">
        <f>VLOOKUP(D85,非表示_活動量と単位!$D$8:$E$75,2,FALSE)</f>
        <v>#N/A</v>
      </c>
      <c r="B85" s="572"/>
      <c r="C85" s="562"/>
      <c r="D85" s="92"/>
      <c r="E85" s="349">
        <f t="shared" si="31"/>
        <v>0</v>
      </c>
      <c r="F85" s="111" t="str">
        <f t="shared" si="18"/>
        <v/>
      </c>
      <c r="G85" s="242"/>
      <c r="H85" s="111" t="str">
        <f t="shared" si="19"/>
        <v/>
      </c>
      <c r="I85" s="611"/>
      <c r="J85" s="111" t="str">
        <f t="shared" si="20"/>
        <v/>
      </c>
      <c r="K85" s="351" t="str">
        <f t="shared" si="32"/>
        <v/>
      </c>
      <c r="L85" s="229"/>
      <c r="M85" s="112" t="str">
        <f t="shared" si="21"/>
        <v/>
      </c>
      <c r="N85" s="234"/>
      <c r="O85" s="235"/>
      <c r="P85" s="113"/>
      <c r="Q85" s="236"/>
      <c r="R85" s="236"/>
      <c r="S85" s="236"/>
      <c r="T85" s="236"/>
      <c r="U85" s="236"/>
      <c r="V85" s="236"/>
      <c r="W85" s="236"/>
      <c r="X85" s="236"/>
      <c r="Y85" s="236"/>
      <c r="Z85" s="236"/>
      <c r="AA85" s="237"/>
      <c r="AB85" s="284"/>
      <c r="AC85" s="114" t="str">
        <f t="shared" si="22"/>
        <v/>
      </c>
      <c r="AD85" s="296" t="str">
        <f t="shared" si="33"/>
        <v/>
      </c>
      <c r="CE85" s="250"/>
      <c r="CF85" s="247"/>
    </row>
    <row r="86" spans="1:84" ht="25.9" customHeight="1" x14ac:dyDescent="0.4">
      <c r="A86" s="240" t="e">
        <f>VLOOKUP(D86,非表示_活動量と単位!$D$8:$E$75,2,FALSE)</f>
        <v>#N/A</v>
      </c>
      <c r="B86" s="572"/>
      <c r="C86" s="562"/>
      <c r="D86" s="92"/>
      <c r="E86" s="349">
        <f t="shared" si="31"/>
        <v>0</v>
      </c>
      <c r="F86" s="111" t="str">
        <f t="shared" si="18"/>
        <v/>
      </c>
      <c r="G86" s="242"/>
      <c r="H86" s="111" t="str">
        <f t="shared" si="19"/>
        <v/>
      </c>
      <c r="I86" s="611"/>
      <c r="J86" s="111" t="str">
        <f t="shared" si="20"/>
        <v/>
      </c>
      <c r="K86" s="351" t="str">
        <f t="shared" si="32"/>
        <v/>
      </c>
      <c r="L86" s="229"/>
      <c r="M86" s="112" t="str">
        <f t="shared" si="21"/>
        <v/>
      </c>
      <c r="N86" s="285"/>
      <c r="O86" s="235"/>
      <c r="P86" s="123"/>
      <c r="Q86" s="286"/>
      <c r="R86" s="286"/>
      <c r="S86" s="287"/>
      <c r="T86" s="287"/>
      <c r="U86" s="287"/>
      <c r="V86" s="287"/>
      <c r="W86" s="287"/>
      <c r="X86" s="287"/>
      <c r="Y86" s="287"/>
      <c r="Z86" s="287"/>
      <c r="AA86" s="288"/>
      <c r="AB86" s="284"/>
      <c r="AC86" s="114" t="str">
        <f t="shared" si="22"/>
        <v/>
      </c>
      <c r="AD86" s="296" t="str">
        <f t="shared" si="33"/>
        <v/>
      </c>
      <c r="CE86" s="250"/>
      <c r="CF86" s="247"/>
    </row>
    <row r="87" spans="1:84" ht="25.9" customHeight="1" x14ac:dyDescent="0.4">
      <c r="A87" s="240" t="e">
        <f>VLOOKUP(D87,非表示_活動量と単位!$D$8:$E$75,2,FALSE)</f>
        <v>#N/A</v>
      </c>
      <c r="B87" s="572"/>
      <c r="C87" s="562"/>
      <c r="D87" s="92"/>
      <c r="E87" s="349">
        <f t="shared" si="31"/>
        <v>0</v>
      </c>
      <c r="F87" s="111" t="str">
        <f t="shared" si="18"/>
        <v/>
      </c>
      <c r="G87" s="242"/>
      <c r="H87" s="111" t="str">
        <f t="shared" si="19"/>
        <v/>
      </c>
      <c r="I87" s="611"/>
      <c r="J87" s="111" t="str">
        <f t="shared" si="20"/>
        <v/>
      </c>
      <c r="K87" s="351" t="str">
        <f t="shared" si="32"/>
        <v/>
      </c>
      <c r="L87" s="229"/>
      <c r="M87" s="112" t="str">
        <f t="shared" si="21"/>
        <v/>
      </c>
      <c r="N87" s="285"/>
      <c r="O87" s="235"/>
      <c r="P87" s="123"/>
      <c r="Q87" s="286"/>
      <c r="R87" s="286"/>
      <c r="S87" s="287"/>
      <c r="T87" s="287"/>
      <c r="U87" s="287"/>
      <c r="V87" s="287"/>
      <c r="W87" s="287"/>
      <c r="X87" s="287"/>
      <c r="Y87" s="287"/>
      <c r="Z87" s="287"/>
      <c r="AA87" s="288"/>
      <c r="AB87" s="284"/>
      <c r="AC87" s="114" t="str">
        <f t="shared" si="22"/>
        <v/>
      </c>
      <c r="AD87" s="296" t="str">
        <f t="shared" si="33"/>
        <v/>
      </c>
      <c r="CE87" s="250"/>
      <c r="CF87" s="247"/>
    </row>
    <row r="88" spans="1:84" ht="25.9" customHeight="1" x14ac:dyDescent="0.4">
      <c r="A88" s="240" t="e">
        <f>VLOOKUP(D88,非表示_活動量と単位!$D$8:$E$75,2,FALSE)</f>
        <v>#N/A</v>
      </c>
      <c r="B88" s="572"/>
      <c r="C88" s="562"/>
      <c r="D88" s="92"/>
      <c r="E88" s="349">
        <f t="shared" si="31"/>
        <v>0</v>
      </c>
      <c r="F88" s="111" t="str">
        <f t="shared" si="18"/>
        <v/>
      </c>
      <c r="G88" s="242"/>
      <c r="H88" s="111" t="str">
        <f t="shared" si="19"/>
        <v/>
      </c>
      <c r="I88" s="611"/>
      <c r="J88" s="111" t="str">
        <f t="shared" si="20"/>
        <v/>
      </c>
      <c r="K88" s="351" t="str">
        <f t="shared" si="32"/>
        <v/>
      </c>
      <c r="L88" s="229"/>
      <c r="M88" s="112" t="str">
        <f t="shared" si="21"/>
        <v/>
      </c>
      <c r="N88" s="285"/>
      <c r="O88" s="235"/>
      <c r="P88" s="123"/>
      <c r="Q88" s="286"/>
      <c r="R88" s="286"/>
      <c r="S88" s="287"/>
      <c r="T88" s="287"/>
      <c r="U88" s="287"/>
      <c r="V88" s="287"/>
      <c r="W88" s="287"/>
      <c r="X88" s="287"/>
      <c r="Y88" s="287"/>
      <c r="Z88" s="287"/>
      <c r="AA88" s="288"/>
      <c r="AB88" s="284"/>
      <c r="AC88" s="114" t="str">
        <f t="shared" si="22"/>
        <v/>
      </c>
      <c r="AD88" s="296" t="str">
        <f t="shared" si="33"/>
        <v/>
      </c>
      <c r="CE88" s="250"/>
      <c r="CF88" s="247"/>
    </row>
    <row r="89" spans="1:84" ht="25.9" customHeight="1" x14ac:dyDescent="0.4">
      <c r="A89" s="240" t="e">
        <f>VLOOKUP(D89,非表示_活動量と単位!$D$8:$E$75,2,FALSE)</f>
        <v>#N/A</v>
      </c>
      <c r="B89" s="572"/>
      <c r="C89" s="562"/>
      <c r="D89" s="92"/>
      <c r="E89" s="349">
        <f t="shared" si="31"/>
        <v>0</v>
      </c>
      <c r="F89" s="111" t="str">
        <f t="shared" si="18"/>
        <v/>
      </c>
      <c r="G89" s="242"/>
      <c r="H89" s="111" t="str">
        <f t="shared" si="19"/>
        <v/>
      </c>
      <c r="I89" s="611"/>
      <c r="J89" s="111" t="str">
        <f t="shared" si="20"/>
        <v/>
      </c>
      <c r="K89" s="351" t="str">
        <f t="shared" si="32"/>
        <v/>
      </c>
      <c r="L89" s="229"/>
      <c r="M89" s="112" t="str">
        <f t="shared" si="21"/>
        <v/>
      </c>
      <c r="N89" s="285"/>
      <c r="O89" s="235"/>
      <c r="P89" s="123"/>
      <c r="Q89" s="286"/>
      <c r="R89" s="286"/>
      <c r="S89" s="287"/>
      <c r="T89" s="287"/>
      <c r="U89" s="287"/>
      <c r="V89" s="287"/>
      <c r="W89" s="287"/>
      <c r="X89" s="287"/>
      <c r="Y89" s="287"/>
      <c r="Z89" s="287"/>
      <c r="AA89" s="288"/>
      <c r="AB89" s="284"/>
      <c r="AC89" s="114" t="str">
        <f t="shared" si="22"/>
        <v/>
      </c>
      <c r="AD89" s="296" t="str">
        <f t="shared" si="33"/>
        <v/>
      </c>
      <c r="CE89" s="250"/>
      <c r="CF89" s="247"/>
    </row>
    <row r="90" spans="1:84" ht="25.9" customHeight="1" x14ac:dyDescent="0.4">
      <c r="A90" s="240" t="e">
        <f>VLOOKUP(D90,非表示_活動量と単位!$D$8:$E$75,2,FALSE)</f>
        <v>#N/A</v>
      </c>
      <c r="B90" s="572"/>
      <c r="C90" s="562"/>
      <c r="D90" s="92"/>
      <c r="E90" s="349">
        <f t="shared" si="31"/>
        <v>0</v>
      </c>
      <c r="F90" s="111" t="str">
        <f t="shared" si="18"/>
        <v/>
      </c>
      <c r="G90" s="242"/>
      <c r="H90" s="111" t="str">
        <f t="shared" si="19"/>
        <v/>
      </c>
      <c r="I90" s="611"/>
      <c r="J90" s="111" t="str">
        <f t="shared" si="20"/>
        <v/>
      </c>
      <c r="K90" s="351" t="str">
        <f t="shared" si="32"/>
        <v/>
      </c>
      <c r="L90" s="229"/>
      <c r="M90" s="112" t="str">
        <f t="shared" si="21"/>
        <v/>
      </c>
      <c r="N90" s="285"/>
      <c r="O90" s="235"/>
      <c r="P90" s="123"/>
      <c r="Q90" s="286"/>
      <c r="R90" s="286"/>
      <c r="S90" s="287"/>
      <c r="T90" s="287"/>
      <c r="U90" s="287"/>
      <c r="V90" s="287"/>
      <c r="W90" s="287"/>
      <c r="X90" s="287"/>
      <c r="Y90" s="287"/>
      <c r="Z90" s="287"/>
      <c r="AA90" s="288"/>
      <c r="AB90" s="284"/>
      <c r="AC90" s="114" t="str">
        <f t="shared" si="22"/>
        <v/>
      </c>
      <c r="AD90" s="296" t="str">
        <f t="shared" si="33"/>
        <v/>
      </c>
      <c r="CE90" s="250"/>
      <c r="CF90" s="247"/>
    </row>
    <row r="91" spans="1:84" ht="25.9" customHeight="1" x14ac:dyDescent="0.4">
      <c r="A91" s="240" t="e">
        <f>VLOOKUP(D91,非表示_活動量と単位!$D$8:$E$75,2,FALSE)</f>
        <v>#N/A</v>
      </c>
      <c r="B91" s="572"/>
      <c r="C91" s="562"/>
      <c r="D91" s="92"/>
      <c r="E91" s="349">
        <f t="shared" si="31"/>
        <v>0</v>
      </c>
      <c r="F91" s="111" t="str">
        <f t="shared" si="18"/>
        <v/>
      </c>
      <c r="G91" s="242"/>
      <c r="H91" s="111" t="str">
        <f t="shared" si="19"/>
        <v/>
      </c>
      <c r="I91" s="611"/>
      <c r="J91" s="111" t="str">
        <f t="shared" si="20"/>
        <v/>
      </c>
      <c r="K91" s="351" t="str">
        <f t="shared" si="32"/>
        <v/>
      </c>
      <c r="L91" s="229"/>
      <c r="M91" s="112" t="str">
        <f t="shared" si="21"/>
        <v/>
      </c>
      <c r="N91" s="285"/>
      <c r="O91" s="235"/>
      <c r="P91" s="123"/>
      <c r="Q91" s="286"/>
      <c r="R91" s="286"/>
      <c r="S91" s="287"/>
      <c r="T91" s="287"/>
      <c r="U91" s="287"/>
      <c r="V91" s="287"/>
      <c r="W91" s="287"/>
      <c r="X91" s="287"/>
      <c r="Y91" s="287"/>
      <c r="Z91" s="287"/>
      <c r="AA91" s="288"/>
      <c r="AB91" s="284"/>
      <c r="AC91" s="114" t="str">
        <f t="shared" si="22"/>
        <v/>
      </c>
      <c r="AD91" s="296" t="str">
        <f t="shared" si="33"/>
        <v/>
      </c>
      <c r="CE91" s="250"/>
      <c r="CF91" s="247"/>
    </row>
    <row r="92" spans="1:84" ht="25.9" customHeight="1" x14ac:dyDescent="0.4">
      <c r="A92" s="240" t="e">
        <f>VLOOKUP(D92,非表示_活動量と単位!$D$8:$E$75,2,FALSE)</f>
        <v>#N/A</v>
      </c>
      <c r="B92" s="572"/>
      <c r="C92" s="562"/>
      <c r="D92" s="92"/>
      <c r="E92" s="349">
        <f t="shared" si="31"/>
        <v>0</v>
      </c>
      <c r="F92" s="111" t="str">
        <f t="shared" si="18"/>
        <v/>
      </c>
      <c r="G92" s="242"/>
      <c r="H92" s="111" t="str">
        <f t="shared" si="19"/>
        <v/>
      </c>
      <c r="I92" s="611"/>
      <c r="J92" s="111" t="str">
        <f t="shared" si="20"/>
        <v/>
      </c>
      <c r="K92" s="351" t="str">
        <f t="shared" si="32"/>
        <v/>
      </c>
      <c r="L92" s="229"/>
      <c r="M92" s="112" t="str">
        <f t="shared" si="21"/>
        <v/>
      </c>
      <c r="N92" s="285"/>
      <c r="O92" s="235"/>
      <c r="P92" s="123"/>
      <c r="Q92" s="286"/>
      <c r="R92" s="286"/>
      <c r="S92" s="287"/>
      <c r="T92" s="287"/>
      <c r="U92" s="287"/>
      <c r="V92" s="287"/>
      <c r="W92" s="287"/>
      <c r="X92" s="287"/>
      <c r="Y92" s="287"/>
      <c r="Z92" s="287"/>
      <c r="AA92" s="288"/>
      <c r="AB92" s="284"/>
      <c r="AC92" s="114" t="str">
        <f t="shared" si="22"/>
        <v/>
      </c>
      <c r="AD92" s="296" t="str">
        <f t="shared" si="33"/>
        <v/>
      </c>
      <c r="CE92" s="250"/>
      <c r="CF92" s="247"/>
    </row>
    <row r="93" spans="1:84" ht="25.9" customHeight="1" x14ac:dyDescent="0.4">
      <c r="A93" s="240" t="e">
        <f>VLOOKUP(D93,非表示_活動量と単位!$D$8:$E$75,2,FALSE)</f>
        <v>#N/A</v>
      </c>
      <c r="B93" s="572"/>
      <c r="C93" s="562"/>
      <c r="D93" s="92"/>
      <c r="E93" s="349">
        <f t="shared" si="31"/>
        <v>0</v>
      </c>
      <c r="F93" s="111" t="str">
        <f t="shared" si="18"/>
        <v/>
      </c>
      <c r="G93" s="242"/>
      <c r="H93" s="111" t="str">
        <f t="shared" si="19"/>
        <v/>
      </c>
      <c r="I93" s="611"/>
      <c r="J93" s="111" t="str">
        <f t="shared" si="20"/>
        <v/>
      </c>
      <c r="K93" s="351" t="str">
        <f t="shared" si="32"/>
        <v/>
      </c>
      <c r="L93" s="229"/>
      <c r="M93" s="112" t="str">
        <f t="shared" si="21"/>
        <v/>
      </c>
      <c r="N93" s="285"/>
      <c r="O93" s="235"/>
      <c r="P93" s="123"/>
      <c r="Q93" s="286"/>
      <c r="R93" s="286"/>
      <c r="S93" s="287"/>
      <c r="T93" s="287"/>
      <c r="U93" s="287"/>
      <c r="V93" s="287"/>
      <c r="W93" s="287"/>
      <c r="X93" s="287"/>
      <c r="Y93" s="287"/>
      <c r="Z93" s="287"/>
      <c r="AA93" s="288"/>
      <c r="AB93" s="284"/>
      <c r="AC93" s="114" t="str">
        <f t="shared" si="22"/>
        <v/>
      </c>
      <c r="AD93" s="296" t="str">
        <f t="shared" si="33"/>
        <v/>
      </c>
      <c r="CE93" s="250"/>
      <c r="CF93" s="247"/>
    </row>
    <row r="94" spans="1:84" ht="25.9" customHeight="1" x14ac:dyDescent="0.4">
      <c r="A94" s="240" t="e">
        <f>VLOOKUP(D94,非表示_活動量と単位!$D$8:$E$75,2,FALSE)</f>
        <v>#N/A</v>
      </c>
      <c r="B94" s="572"/>
      <c r="C94" s="562"/>
      <c r="D94" s="92"/>
      <c r="E94" s="349">
        <f t="shared" si="17"/>
        <v>0</v>
      </c>
      <c r="F94" s="111" t="str">
        <f t="shared" si="18"/>
        <v/>
      </c>
      <c r="G94" s="242"/>
      <c r="H94" s="111" t="str">
        <f t="shared" si="19"/>
        <v/>
      </c>
      <c r="I94" s="611"/>
      <c r="J94" s="111" t="str">
        <f t="shared" si="20"/>
        <v/>
      </c>
      <c r="K94" s="351" t="str">
        <f t="shared" si="24"/>
        <v/>
      </c>
      <c r="L94" s="229"/>
      <c r="M94" s="112" t="str">
        <f t="shared" si="21"/>
        <v/>
      </c>
      <c r="N94" s="234"/>
      <c r="O94" s="235"/>
      <c r="P94" s="113"/>
      <c r="Q94" s="236"/>
      <c r="R94" s="236"/>
      <c r="S94" s="236"/>
      <c r="T94" s="236"/>
      <c r="U94" s="236"/>
      <c r="V94" s="236"/>
      <c r="W94" s="236"/>
      <c r="X94" s="236"/>
      <c r="Y94" s="236"/>
      <c r="Z94" s="236"/>
      <c r="AA94" s="237"/>
      <c r="AB94" s="284"/>
      <c r="AC94" s="114" t="str">
        <f t="shared" si="22"/>
        <v/>
      </c>
      <c r="AD94" s="296" t="str">
        <f t="shared" si="23"/>
        <v/>
      </c>
      <c r="CE94" s="250"/>
      <c r="CF94" s="247"/>
    </row>
    <row r="95" spans="1:84" ht="25.9" customHeight="1" x14ac:dyDescent="0.4">
      <c r="A95" s="240" t="e">
        <f>VLOOKUP(D95,非表示_活動量と単位!$D$8:$E$75,2,FALSE)</f>
        <v>#N/A</v>
      </c>
      <c r="B95" s="572"/>
      <c r="C95" s="562"/>
      <c r="D95" s="92"/>
      <c r="E95" s="349">
        <f t="shared" si="17"/>
        <v>0</v>
      </c>
      <c r="F95" s="111" t="str">
        <f t="shared" si="18"/>
        <v/>
      </c>
      <c r="G95" s="242"/>
      <c r="H95" s="111" t="str">
        <f t="shared" si="19"/>
        <v/>
      </c>
      <c r="I95" s="611"/>
      <c r="J95" s="111" t="str">
        <f t="shared" si="20"/>
        <v/>
      </c>
      <c r="K95" s="351" t="str">
        <f t="shared" si="24"/>
        <v/>
      </c>
      <c r="L95" s="229"/>
      <c r="M95" s="112" t="str">
        <f t="shared" si="21"/>
        <v/>
      </c>
      <c r="N95" s="234"/>
      <c r="O95" s="235"/>
      <c r="P95" s="113"/>
      <c r="Q95" s="236"/>
      <c r="R95" s="236"/>
      <c r="S95" s="236"/>
      <c r="T95" s="236"/>
      <c r="U95" s="236"/>
      <c r="V95" s="236"/>
      <c r="W95" s="236"/>
      <c r="X95" s="236"/>
      <c r="Y95" s="236"/>
      <c r="Z95" s="236"/>
      <c r="AA95" s="237"/>
      <c r="AB95" s="284"/>
      <c r="AC95" s="114" t="str">
        <f t="shared" si="22"/>
        <v/>
      </c>
      <c r="AD95" s="296" t="str">
        <f t="shared" si="23"/>
        <v/>
      </c>
      <c r="CE95" s="250"/>
      <c r="CF95" s="247"/>
    </row>
    <row r="96" spans="1:84" ht="25.9" customHeight="1" x14ac:dyDescent="0.4">
      <c r="A96" s="240" t="e">
        <f>VLOOKUP(D96,非表示_活動量と単位!$D$8:$E$75,2,FALSE)</f>
        <v>#N/A</v>
      </c>
      <c r="B96" s="572"/>
      <c r="C96" s="562"/>
      <c r="D96" s="92"/>
      <c r="E96" s="349">
        <f t="shared" si="17"/>
        <v>0</v>
      </c>
      <c r="F96" s="111" t="str">
        <f t="shared" si="18"/>
        <v/>
      </c>
      <c r="G96" s="242"/>
      <c r="H96" s="111" t="str">
        <f t="shared" si="19"/>
        <v/>
      </c>
      <c r="I96" s="611"/>
      <c r="J96" s="111" t="str">
        <f t="shared" si="20"/>
        <v/>
      </c>
      <c r="K96" s="351" t="str">
        <f t="shared" si="24"/>
        <v/>
      </c>
      <c r="L96" s="229"/>
      <c r="M96" s="112" t="str">
        <f t="shared" si="21"/>
        <v/>
      </c>
      <c r="N96" s="285"/>
      <c r="O96" s="235"/>
      <c r="P96" s="123"/>
      <c r="Q96" s="286"/>
      <c r="R96" s="286"/>
      <c r="S96" s="287"/>
      <c r="T96" s="287"/>
      <c r="U96" s="287"/>
      <c r="V96" s="287"/>
      <c r="W96" s="287"/>
      <c r="X96" s="287"/>
      <c r="Y96" s="287"/>
      <c r="Z96" s="287"/>
      <c r="AA96" s="288"/>
      <c r="AB96" s="284"/>
      <c r="AC96" s="114" t="str">
        <f t="shared" si="22"/>
        <v/>
      </c>
      <c r="AD96" s="296" t="str">
        <f t="shared" si="23"/>
        <v/>
      </c>
      <c r="CE96" s="250"/>
      <c r="CF96" s="247"/>
    </row>
    <row r="97" spans="1:84" ht="25.9" customHeight="1" x14ac:dyDescent="0.4">
      <c r="A97" s="240" t="e">
        <f>VLOOKUP(D97,非表示_活動量と単位!$D$8:$E$75,2,FALSE)</f>
        <v>#N/A</v>
      </c>
      <c r="B97" s="572"/>
      <c r="C97" s="562"/>
      <c r="D97" s="92"/>
      <c r="E97" s="349">
        <f t="shared" si="17"/>
        <v>0</v>
      </c>
      <c r="F97" s="111" t="str">
        <f t="shared" si="18"/>
        <v/>
      </c>
      <c r="G97" s="242"/>
      <c r="H97" s="111" t="str">
        <f t="shared" si="19"/>
        <v/>
      </c>
      <c r="I97" s="611"/>
      <c r="J97" s="111" t="str">
        <f t="shared" si="20"/>
        <v/>
      </c>
      <c r="K97" s="351" t="str">
        <f t="shared" si="24"/>
        <v/>
      </c>
      <c r="L97" s="229"/>
      <c r="M97" s="112" t="str">
        <f t="shared" si="21"/>
        <v/>
      </c>
      <c r="N97" s="285"/>
      <c r="O97" s="235"/>
      <c r="P97" s="123"/>
      <c r="Q97" s="286"/>
      <c r="R97" s="286"/>
      <c r="S97" s="287"/>
      <c r="T97" s="287"/>
      <c r="U97" s="287"/>
      <c r="V97" s="287"/>
      <c r="W97" s="287"/>
      <c r="X97" s="287"/>
      <c r="Y97" s="287"/>
      <c r="Z97" s="287"/>
      <c r="AA97" s="288"/>
      <c r="AB97" s="284"/>
      <c r="AC97" s="114" t="str">
        <f t="shared" si="22"/>
        <v/>
      </c>
      <c r="AD97" s="296" t="str">
        <f t="shared" si="23"/>
        <v/>
      </c>
      <c r="CE97" s="250"/>
      <c r="CF97" s="247"/>
    </row>
    <row r="98" spans="1:84" ht="25.9" customHeight="1" x14ac:dyDescent="0.4">
      <c r="A98" s="240" t="e">
        <f>VLOOKUP(D98,非表示_活動量と単位!$D$8:$E$75,2,FALSE)</f>
        <v>#N/A</v>
      </c>
      <c r="B98" s="572"/>
      <c r="C98" s="562"/>
      <c r="D98" s="92"/>
      <c r="E98" s="349">
        <f t="shared" si="17"/>
        <v>0</v>
      </c>
      <c r="F98" s="111" t="str">
        <f t="shared" si="18"/>
        <v/>
      </c>
      <c r="G98" s="242"/>
      <c r="H98" s="111" t="str">
        <f t="shared" si="19"/>
        <v/>
      </c>
      <c r="I98" s="611"/>
      <c r="J98" s="111" t="str">
        <f t="shared" si="20"/>
        <v/>
      </c>
      <c r="K98" s="351" t="str">
        <f t="shared" si="24"/>
        <v/>
      </c>
      <c r="L98" s="229"/>
      <c r="M98" s="112" t="str">
        <f t="shared" si="21"/>
        <v/>
      </c>
      <c r="N98" s="285"/>
      <c r="O98" s="235"/>
      <c r="P98" s="123"/>
      <c r="Q98" s="286"/>
      <c r="R98" s="286"/>
      <c r="S98" s="287"/>
      <c r="T98" s="287"/>
      <c r="U98" s="287"/>
      <c r="V98" s="287"/>
      <c r="W98" s="287"/>
      <c r="X98" s="287"/>
      <c r="Y98" s="287"/>
      <c r="Z98" s="287"/>
      <c r="AA98" s="288"/>
      <c r="AB98" s="284"/>
      <c r="AC98" s="114" t="str">
        <f t="shared" si="22"/>
        <v/>
      </c>
      <c r="AD98" s="296" t="str">
        <f t="shared" si="23"/>
        <v/>
      </c>
      <c r="CE98" s="250"/>
      <c r="CF98" s="247"/>
    </row>
    <row r="99" spans="1:84" ht="25.9" customHeight="1" x14ac:dyDescent="0.4">
      <c r="A99" s="240" t="e">
        <f>VLOOKUP(D99,非表示_活動量と単位!$D$8:$E$75,2,FALSE)</f>
        <v>#N/A</v>
      </c>
      <c r="B99" s="572"/>
      <c r="C99" s="562"/>
      <c r="D99" s="92"/>
      <c r="E99" s="349">
        <f t="shared" si="17"/>
        <v>0</v>
      </c>
      <c r="F99" s="111" t="str">
        <f t="shared" si="18"/>
        <v/>
      </c>
      <c r="G99" s="242"/>
      <c r="H99" s="111" t="str">
        <f t="shared" si="19"/>
        <v/>
      </c>
      <c r="I99" s="611"/>
      <c r="J99" s="111" t="str">
        <f t="shared" si="20"/>
        <v/>
      </c>
      <c r="K99" s="351" t="str">
        <f t="shared" si="24"/>
        <v/>
      </c>
      <c r="L99" s="229"/>
      <c r="M99" s="112" t="str">
        <f t="shared" si="21"/>
        <v/>
      </c>
      <c r="N99" s="285"/>
      <c r="O99" s="235"/>
      <c r="P99" s="123"/>
      <c r="Q99" s="286"/>
      <c r="R99" s="286"/>
      <c r="S99" s="287"/>
      <c r="T99" s="287"/>
      <c r="U99" s="287"/>
      <c r="V99" s="287"/>
      <c r="W99" s="287"/>
      <c r="X99" s="287"/>
      <c r="Y99" s="287"/>
      <c r="Z99" s="287"/>
      <c r="AA99" s="288"/>
      <c r="AB99" s="284"/>
      <c r="AC99" s="114" t="str">
        <f t="shared" si="22"/>
        <v/>
      </c>
      <c r="AD99" s="296" t="str">
        <f t="shared" si="23"/>
        <v/>
      </c>
      <c r="CE99" s="250"/>
      <c r="CF99" s="247"/>
    </row>
    <row r="100" spans="1:84" ht="25.9" customHeight="1" x14ac:dyDescent="0.4">
      <c r="A100" s="240" t="e">
        <f>VLOOKUP(D100,非表示_活動量と単位!$D$8:$E$75,2,FALSE)</f>
        <v>#N/A</v>
      </c>
      <c r="B100" s="572"/>
      <c r="C100" s="562"/>
      <c r="D100" s="92"/>
      <c r="E100" s="349">
        <f t="shared" si="17"/>
        <v>0</v>
      </c>
      <c r="F100" s="111" t="str">
        <f t="shared" si="18"/>
        <v/>
      </c>
      <c r="G100" s="242"/>
      <c r="H100" s="111" t="str">
        <f t="shared" si="19"/>
        <v/>
      </c>
      <c r="I100" s="611"/>
      <c r="J100" s="111" t="str">
        <f t="shared" si="20"/>
        <v/>
      </c>
      <c r="K100" s="351" t="str">
        <f t="shared" si="24"/>
        <v/>
      </c>
      <c r="L100" s="229"/>
      <c r="M100" s="112" t="str">
        <f t="shared" si="21"/>
        <v/>
      </c>
      <c r="N100" s="285"/>
      <c r="O100" s="235"/>
      <c r="P100" s="123"/>
      <c r="Q100" s="286"/>
      <c r="R100" s="286"/>
      <c r="S100" s="287"/>
      <c r="T100" s="287"/>
      <c r="U100" s="287"/>
      <c r="V100" s="287"/>
      <c r="W100" s="287"/>
      <c r="X100" s="287"/>
      <c r="Y100" s="287"/>
      <c r="Z100" s="287"/>
      <c r="AA100" s="288"/>
      <c r="AB100" s="284"/>
      <c r="AC100" s="114" t="str">
        <f t="shared" si="22"/>
        <v/>
      </c>
      <c r="AD100" s="296" t="str">
        <f t="shared" si="23"/>
        <v/>
      </c>
      <c r="CE100" s="250"/>
      <c r="CF100" s="247"/>
    </row>
    <row r="101" spans="1:84" ht="25.9" customHeight="1" x14ac:dyDescent="0.4">
      <c r="A101" s="240" t="e">
        <f>VLOOKUP(D101,非表示_活動量と単位!$D$8:$E$75,2,FALSE)</f>
        <v>#N/A</v>
      </c>
      <c r="B101" s="572"/>
      <c r="C101" s="562"/>
      <c r="D101" s="92"/>
      <c r="E101" s="349">
        <f t="shared" si="17"/>
        <v>0</v>
      </c>
      <c r="F101" s="111" t="str">
        <f t="shared" si="18"/>
        <v/>
      </c>
      <c r="G101" s="242"/>
      <c r="H101" s="111" t="str">
        <f t="shared" si="19"/>
        <v/>
      </c>
      <c r="I101" s="611"/>
      <c r="J101" s="111" t="str">
        <f t="shared" si="20"/>
        <v/>
      </c>
      <c r="K101" s="351" t="str">
        <f t="shared" si="24"/>
        <v/>
      </c>
      <c r="L101" s="229"/>
      <c r="M101" s="112" t="str">
        <f t="shared" si="21"/>
        <v/>
      </c>
      <c r="N101" s="285"/>
      <c r="O101" s="235"/>
      <c r="P101" s="123"/>
      <c r="Q101" s="286"/>
      <c r="R101" s="286"/>
      <c r="S101" s="287"/>
      <c r="T101" s="287"/>
      <c r="U101" s="287"/>
      <c r="V101" s="287"/>
      <c r="W101" s="287"/>
      <c r="X101" s="287"/>
      <c r="Y101" s="287"/>
      <c r="Z101" s="287"/>
      <c r="AA101" s="288"/>
      <c r="AB101" s="284"/>
      <c r="AC101" s="114" t="str">
        <f t="shared" si="22"/>
        <v/>
      </c>
      <c r="AD101" s="296" t="str">
        <f t="shared" si="23"/>
        <v/>
      </c>
      <c r="CE101" s="250"/>
      <c r="CF101" s="247"/>
    </row>
    <row r="102" spans="1:84" ht="25.9" customHeight="1" thickBot="1" x14ac:dyDescent="0.45">
      <c r="A102" s="240" t="e">
        <f>VLOOKUP(D102,非表示_活動量と単位!$D$8:$E$75,2,FALSE)</f>
        <v>#N/A</v>
      </c>
      <c r="B102" s="572"/>
      <c r="C102" s="558"/>
      <c r="D102" s="97"/>
      <c r="E102" s="341">
        <f t="shared" ref="E102" si="34">TRUNC((SUM(O102:Z102)+(N102-AA102)-AB102),0)</f>
        <v>0</v>
      </c>
      <c r="F102" s="582" t="str">
        <f t="shared" si="18"/>
        <v/>
      </c>
      <c r="G102" s="583"/>
      <c r="H102" s="582" t="str">
        <f t="shared" si="19"/>
        <v/>
      </c>
      <c r="I102" s="612"/>
      <c r="J102" s="582" t="str">
        <f t="shared" si="20"/>
        <v/>
      </c>
      <c r="K102" s="584" t="str">
        <f t="shared" ref="K102" si="35">IF($D102="","",IF($A102=0,E102*G102*I102,E102*I102))</f>
        <v/>
      </c>
      <c r="L102" s="232"/>
      <c r="M102" s="585" t="str">
        <f t="shared" si="21"/>
        <v/>
      </c>
      <c r="N102" s="586"/>
      <c r="O102" s="587"/>
      <c r="P102" s="126"/>
      <c r="Q102" s="293"/>
      <c r="R102" s="293"/>
      <c r="S102" s="294"/>
      <c r="T102" s="294"/>
      <c r="U102" s="294"/>
      <c r="V102" s="294"/>
      <c r="W102" s="294"/>
      <c r="X102" s="294"/>
      <c r="Y102" s="294"/>
      <c r="Z102" s="294"/>
      <c r="AA102" s="588"/>
      <c r="AB102" s="589"/>
      <c r="AC102" s="280" t="str">
        <f t="shared" si="22"/>
        <v/>
      </c>
      <c r="AD102" s="297" t="str">
        <f t="shared" ref="AD102" si="36">IF($D102="","",IF(AC102="---","---",IF(OR($D102="系統電力",$D102="産業用蒸気",$D102="温水",$D102="冷水",$D102="蒸気（産業用以外）"),E102*VLOOKUP($D102,GJ換算係数,2,FALSE),E102*G102)))</f>
        <v/>
      </c>
      <c r="CE102" s="250"/>
      <c r="CF102" s="247"/>
    </row>
    <row r="103" spans="1:84" ht="12" customHeight="1" x14ac:dyDescent="0.4">
      <c r="B103" s="304"/>
      <c r="M103" s="37"/>
      <c r="N103" s="37"/>
      <c r="O103" s="37"/>
      <c r="CE103" s="250"/>
      <c r="CF103" s="247"/>
    </row>
    <row r="104" spans="1:84" ht="12" customHeight="1" x14ac:dyDescent="0.4">
      <c r="B104" s="304"/>
      <c r="M104" s="37"/>
      <c r="N104" s="37"/>
      <c r="O104" s="37"/>
      <c r="CE104" s="250"/>
      <c r="CF104" s="247"/>
    </row>
    <row r="105" spans="1:84" ht="12" customHeight="1" x14ac:dyDescent="0.4">
      <c r="B105" s="304"/>
      <c r="M105" s="37"/>
      <c r="N105" s="37"/>
      <c r="O105" s="37"/>
      <c r="CE105" s="250"/>
      <c r="CF105" s="247"/>
    </row>
    <row r="106" spans="1:84" ht="12" customHeight="1" x14ac:dyDescent="0.4">
      <c r="B106" s="304"/>
      <c r="M106" s="37"/>
      <c r="N106" s="37"/>
      <c r="O106" s="37"/>
      <c r="CE106" s="250"/>
      <c r="CF106" s="247"/>
    </row>
    <row r="107" spans="1:84" ht="12" customHeight="1" x14ac:dyDescent="0.4">
      <c r="B107" s="304"/>
      <c r="M107" s="37"/>
      <c r="N107" s="37"/>
      <c r="O107" s="37"/>
      <c r="CE107" s="250"/>
      <c r="CF107" s="247"/>
    </row>
    <row r="108" spans="1:84" ht="12" customHeight="1" x14ac:dyDescent="0.4">
      <c r="B108" s="304"/>
      <c r="M108" s="37"/>
      <c r="N108" s="37"/>
      <c r="O108" s="37"/>
      <c r="CE108" s="250"/>
      <c r="CF108" s="247"/>
    </row>
    <row r="109" spans="1:84" ht="12" customHeight="1" x14ac:dyDescent="0.4">
      <c r="B109" s="304"/>
      <c r="M109" s="37"/>
      <c r="N109" s="37"/>
      <c r="O109" s="37"/>
      <c r="CE109" s="250"/>
      <c r="CF109" s="247"/>
    </row>
    <row r="110" spans="1:84" ht="12" customHeight="1" x14ac:dyDescent="0.4">
      <c r="B110" s="304"/>
      <c r="M110" s="37"/>
      <c r="N110" s="37"/>
      <c r="O110" s="37"/>
      <c r="CE110" s="250"/>
      <c r="CF110" s="247"/>
    </row>
    <row r="111" spans="1:84" ht="12" customHeight="1" x14ac:dyDescent="0.4">
      <c r="B111" s="304"/>
      <c r="M111" s="37"/>
      <c r="N111" s="37"/>
      <c r="O111" s="37"/>
      <c r="CE111" s="250"/>
      <c r="CF111" s="247"/>
    </row>
    <row r="112" spans="1:84" ht="12" customHeight="1" x14ac:dyDescent="0.4">
      <c r="B112" s="304"/>
      <c r="M112" s="37"/>
      <c r="N112" s="37"/>
      <c r="O112" s="37"/>
      <c r="CE112" s="250"/>
      <c r="CF112" s="247"/>
    </row>
    <row r="113" spans="2:84" ht="12" customHeight="1" x14ac:dyDescent="0.4">
      <c r="B113" s="304"/>
      <c r="M113" s="37"/>
      <c r="N113" s="37"/>
      <c r="O113" s="37"/>
      <c r="CE113" s="250"/>
      <c r="CF113" s="247"/>
    </row>
    <row r="114" spans="2:84" ht="12" customHeight="1" x14ac:dyDescent="0.4">
      <c r="B114" s="304"/>
      <c r="M114" s="37"/>
      <c r="N114" s="37"/>
      <c r="O114" s="37"/>
      <c r="CE114" s="250"/>
      <c r="CF114" s="247"/>
    </row>
    <row r="115" spans="2:84" ht="12" customHeight="1" x14ac:dyDescent="0.4">
      <c r="B115" s="304"/>
      <c r="M115" s="37"/>
      <c r="N115" s="37"/>
      <c r="O115" s="37"/>
      <c r="CE115" s="250"/>
      <c r="CF115" s="247"/>
    </row>
    <row r="116" spans="2:84" ht="12" customHeight="1" x14ac:dyDescent="0.4">
      <c r="B116" s="304"/>
      <c r="CE116" s="250"/>
      <c r="CF116" s="247"/>
    </row>
    <row r="117" spans="2:84" ht="12" customHeight="1" x14ac:dyDescent="0.4">
      <c r="B117" s="304"/>
      <c r="CE117" s="250"/>
      <c r="CF117" s="247"/>
    </row>
    <row r="118" spans="2:84" ht="12" customHeight="1" x14ac:dyDescent="0.4">
      <c r="B118" s="304"/>
      <c r="CE118" s="250"/>
      <c r="CF118" s="247"/>
    </row>
    <row r="119" spans="2:84" ht="12" customHeight="1" x14ac:dyDescent="0.4">
      <c r="B119" s="304"/>
      <c r="CE119" s="250"/>
      <c r="CF119" s="247"/>
    </row>
    <row r="120" spans="2:84" ht="12" customHeight="1" x14ac:dyDescent="0.4">
      <c r="B120" s="304"/>
      <c r="CE120" s="250"/>
      <c r="CF120" s="247"/>
    </row>
    <row r="121" spans="2:84" ht="12" customHeight="1" x14ac:dyDescent="0.4">
      <c r="B121" s="304"/>
      <c r="CE121" s="250"/>
      <c r="CF121" s="247"/>
    </row>
    <row r="122" spans="2:84" ht="12" customHeight="1" x14ac:dyDescent="0.4">
      <c r="B122" s="304"/>
      <c r="CE122" s="250"/>
      <c r="CF122" s="247"/>
    </row>
    <row r="123" spans="2:84" ht="12" customHeight="1" x14ac:dyDescent="0.4">
      <c r="B123" s="304"/>
      <c r="CE123" s="250"/>
      <c r="CF123" s="247"/>
    </row>
    <row r="124" spans="2:84" ht="12" customHeight="1" x14ac:dyDescent="0.4">
      <c r="B124" s="304"/>
      <c r="CE124" s="250"/>
      <c r="CF124" s="247"/>
    </row>
    <row r="125" spans="2:84" ht="12" customHeight="1" x14ac:dyDescent="0.4"/>
    <row r="126" spans="2:84" ht="12" customHeight="1" x14ac:dyDescent="0.4"/>
    <row r="127" spans="2:84" ht="12" customHeight="1" x14ac:dyDescent="0.4"/>
    <row r="128" spans="2:84"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5:116" ht="12" customHeight="1" x14ac:dyDescent="0.4"/>
    <row r="146" spans="115:116" ht="12" customHeight="1" x14ac:dyDescent="0.4"/>
    <row r="147" spans="115:116" ht="12" customHeight="1" thickBot="1" x14ac:dyDescent="0.45">
      <c r="DL147" s="245" t="s">
        <v>680</v>
      </c>
    </row>
    <row r="148" spans="115:116" ht="12" customHeight="1" x14ac:dyDescent="0.4">
      <c r="DL148" s="251" t="s">
        <v>676</v>
      </c>
    </row>
    <row r="149" spans="115:116" ht="12" customHeight="1" x14ac:dyDescent="0.4">
      <c r="DL149" s="252" t="s">
        <v>678</v>
      </c>
    </row>
    <row r="150" spans="115:116" ht="12" customHeight="1" x14ac:dyDescent="0.4">
      <c r="DK150" s="253"/>
      <c r="DL150" s="252" t="s">
        <v>682</v>
      </c>
    </row>
    <row r="151" spans="115:116" ht="12" customHeight="1" x14ac:dyDescent="0.4">
      <c r="DK151" s="253"/>
      <c r="DL151" s="252" t="s">
        <v>679</v>
      </c>
    </row>
    <row r="152" spans="115:116" ht="12" customHeight="1" thickBot="1" x14ac:dyDescent="0.45">
      <c r="DK152" s="253"/>
      <c r="DL152" s="254" t="s">
        <v>677</v>
      </c>
    </row>
    <row r="153" spans="115:116" ht="12" customHeight="1" x14ac:dyDescent="0.4"/>
    <row r="154" spans="115:116" ht="12" customHeight="1" x14ac:dyDescent="0.4"/>
    <row r="155" spans="115:116" ht="12" customHeight="1" x14ac:dyDescent="0.4"/>
    <row r="156" spans="115:116" ht="12" customHeight="1" x14ac:dyDescent="0.4"/>
    <row r="157" spans="115:116" ht="12" customHeight="1" x14ac:dyDescent="0.4"/>
    <row r="158" spans="115:116" ht="12" customHeight="1" x14ac:dyDescent="0.4"/>
    <row r="159" spans="115:116" ht="12" customHeight="1" x14ac:dyDescent="0.4"/>
    <row r="160" spans="115:116"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spans="110:114" ht="12" customHeight="1" x14ac:dyDescent="0.4"/>
    <row r="194" spans="110:114" ht="12" customHeight="1" x14ac:dyDescent="0.4"/>
    <row r="195" spans="110:114" ht="12" customHeight="1" x14ac:dyDescent="0.4"/>
    <row r="196" spans="110:114" ht="12" customHeight="1" x14ac:dyDescent="0.4"/>
    <row r="197" spans="110:114" ht="12" customHeight="1" x14ac:dyDescent="0.4"/>
    <row r="198" spans="110:114" ht="12" customHeight="1" x14ac:dyDescent="0.4"/>
    <row r="199" spans="110:114" ht="12" customHeight="1" x14ac:dyDescent="0.4">
      <c r="DF199" s="223"/>
      <c r="DG199" s="223"/>
      <c r="DH199" s="223"/>
      <c r="DI199" s="223"/>
      <c r="DJ199" s="223"/>
    </row>
    <row r="200" spans="110:114" ht="12" customHeight="1" x14ac:dyDescent="0.4">
      <c r="DF200" s="223"/>
      <c r="DG200" s="223"/>
      <c r="DH200" s="223"/>
      <c r="DI200" s="223"/>
      <c r="DJ200" s="223"/>
    </row>
    <row r="201" spans="110:114" ht="12" customHeight="1" x14ac:dyDescent="0.4">
      <c r="DF201" s="223"/>
      <c r="DG201" s="223"/>
      <c r="DH201" s="223"/>
      <c r="DI201" s="223"/>
      <c r="DJ201" s="223"/>
    </row>
    <row r="202" spans="110:114" ht="12" customHeight="1" x14ac:dyDescent="0.4">
      <c r="DF202" s="223"/>
      <c r="DG202" s="223"/>
      <c r="DH202" s="223"/>
      <c r="DI202" s="223"/>
      <c r="DJ202" s="223"/>
    </row>
    <row r="203" spans="110:114" ht="12" customHeight="1" x14ac:dyDescent="0.4">
      <c r="DF203" s="223"/>
      <c r="DG203" s="223"/>
      <c r="DH203" s="223"/>
      <c r="DI203" s="223"/>
      <c r="DJ203" s="223"/>
    </row>
    <row r="204" spans="110:114" ht="12" customHeight="1" x14ac:dyDescent="0.4">
      <c r="DF204" s="223"/>
      <c r="DG204" s="223"/>
      <c r="DH204" s="223"/>
      <c r="DI204" s="223"/>
      <c r="DJ204" s="223"/>
    </row>
    <row r="205" spans="110:114" ht="12" customHeight="1" x14ac:dyDescent="0.4">
      <c r="DF205" s="223"/>
      <c r="DG205" s="223"/>
      <c r="DH205" s="223"/>
      <c r="DI205" s="223"/>
      <c r="DJ205" s="223"/>
    </row>
    <row r="206" spans="110:114" ht="12" customHeight="1" x14ac:dyDescent="0.4"/>
    <row r="207" spans="110:114" ht="12" customHeight="1" x14ac:dyDescent="0.4"/>
    <row r="208" spans="110:114"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row r="220" ht="12" customHeight="1" x14ac:dyDescent="0.4"/>
    <row r="221" ht="12" customHeight="1" x14ac:dyDescent="0.4"/>
    <row r="222" ht="12" customHeight="1" x14ac:dyDescent="0.4"/>
    <row r="223" ht="12" customHeight="1" x14ac:dyDescent="0.4"/>
    <row r="224" ht="12" customHeight="1" x14ac:dyDescent="0.4"/>
    <row r="225" ht="12" customHeight="1" x14ac:dyDescent="0.4"/>
    <row r="226" ht="12" customHeight="1" x14ac:dyDescent="0.4"/>
    <row r="227" ht="12" customHeight="1" x14ac:dyDescent="0.4"/>
    <row r="228" ht="12" customHeight="1" x14ac:dyDescent="0.4"/>
    <row r="229" ht="12" customHeight="1" x14ac:dyDescent="0.4"/>
    <row r="230" ht="12" customHeight="1" x14ac:dyDescent="0.4"/>
    <row r="231" ht="12" customHeight="1" x14ac:dyDescent="0.4"/>
    <row r="232" ht="12" customHeight="1" x14ac:dyDescent="0.4"/>
    <row r="233" ht="12" customHeight="1" x14ac:dyDescent="0.4"/>
    <row r="234" ht="12" customHeight="1" x14ac:dyDescent="0.4"/>
    <row r="235" ht="12" customHeight="1" x14ac:dyDescent="0.4"/>
    <row r="236" ht="12" customHeight="1" x14ac:dyDescent="0.4"/>
    <row r="237" ht="12" customHeight="1" x14ac:dyDescent="0.4"/>
    <row r="238" ht="12" customHeight="1" x14ac:dyDescent="0.4"/>
    <row r="239" ht="12" customHeight="1" x14ac:dyDescent="0.4"/>
    <row r="240" ht="12" customHeight="1" x14ac:dyDescent="0.4"/>
    <row r="241" ht="12" customHeight="1" x14ac:dyDescent="0.4"/>
    <row r="242" ht="12" customHeight="1" x14ac:dyDescent="0.4"/>
    <row r="243" ht="12" customHeight="1" x14ac:dyDescent="0.4"/>
    <row r="244" ht="12" customHeight="1" x14ac:dyDescent="0.4"/>
    <row r="245" ht="12" customHeight="1" x14ac:dyDescent="0.4"/>
    <row r="246" ht="12" customHeight="1" x14ac:dyDescent="0.4"/>
    <row r="247" ht="12" customHeight="1" x14ac:dyDescent="0.4"/>
    <row r="248" ht="12" customHeight="1" x14ac:dyDescent="0.4"/>
  </sheetData>
  <sheetProtection algorithmName="SHA-512" hashValue="Q4AIOoM0uc1KVh+5P1+RxhqKO6HTbvvxbdj1hpm8PlPIPVZSc155fvG0GkmrVP+9biO3N1CS4S4vGkcPlC2gJQ==" saltValue="z6UfbUyWcJf5BQH9Blj+FA==" spinCount="100000" sheet="1" scenarios="1" formatRows="0"/>
  <mergeCells count="34">
    <mergeCell ref="O45:Z46"/>
    <mergeCell ref="AA45:AA47"/>
    <mergeCell ref="AB45:AB47"/>
    <mergeCell ref="AC45:AD45"/>
    <mergeCell ref="AC46:AC47"/>
    <mergeCell ref="AD46:AD47"/>
    <mergeCell ref="I45:J46"/>
    <mergeCell ref="K45:K47"/>
    <mergeCell ref="L45:L47"/>
    <mergeCell ref="M45:M46"/>
    <mergeCell ref="N45:N47"/>
    <mergeCell ref="B45:B47"/>
    <mergeCell ref="C45:C47"/>
    <mergeCell ref="D45:D47"/>
    <mergeCell ref="E45:F46"/>
    <mergeCell ref="G45:H46"/>
    <mergeCell ref="B4:B6"/>
    <mergeCell ref="C4:C6"/>
    <mergeCell ref="D4:D6"/>
    <mergeCell ref="E4:F5"/>
    <mergeCell ref="G4:H5"/>
    <mergeCell ref="I33:J33"/>
    <mergeCell ref="K4:K6"/>
    <mergeCell ref="L4:L6"/>
    <mergeCell ref="M4:M5"/>
    <mergeCell ref="N4:N6"/>
    <mergeCell ref="I4:J5"/>
    <mergeCell ref="AB4:AB6"/>
    <mergeCell ref="AC4:AD4"/>
    <mergeCell ref="AC5:AC6"/>
    <mergeCell ref="AD5:AD6"/>
    <mergeCell ref="I32:J32"/>
    <mergeCell ref="O4:Z5"/>
    <mergeCell ref="AA4:AA6"/>
  </mergeCells>
  <phoneticPr fontId="2"/>
  <conditionalFormatting sqref="H7 G14:H21 H10:H13">
    <cfRule type="expression" dxfId="539" priority="167">
      <formula>$A7=1</formula>
    </cfRule>
  </conditionalFormatting>
  <conditionalFormatting sqref="E2 B14:AD22 AB10:AD12 J11:M12 J7:AD7 B30:AD31 K32:K33 AD32:AD33 J13:AD13 J8:M8 E7:F13 B7:B13 J9:K10 M9:M10 J48:AD48 E51:F51 D48:H48 H51:I51 B94:AD95 E50:H50 E49:F49 H49 E84:H85 B84:B85 J84:M85 AB84:AD85 E52:H53 B48:B53 J49:M53 AB51:AD53 B81:AD83 E73:F73 H73 E60:H60 E59:F59 H59 E74:H75 AB74:AD75 E63:F63 H63 E62:H62 E61:F61 H61 E64:H65 B59:B65 J59:M65 AB64:AD65 J71:M75 E72:H72 E71:F71 H71 B71:B75 H7:H13 C7:AD14">
    <cfRule type="expression" dxfId="538" priority="166">
      <formula>$BP$3=TRUE</formula>
    </cfRule>
  </conditionalFormatting>
  <conditionalFormatting sqref="B27:AD27">
    <cfRule type="expression" dxfId="537" priority="147">
      <formula>$BP$3=TRUE</formula>
    </cfRule>
  </conditionalFormatting>
  <conditionalFormatting sqref="N10:AA13 N9 AA9">
    <cfRule type="expression" dxfId="536" priority="163">
      <formula>$BP$3=TRUE</formula>
    </cfRule>
  </conditionalFormatting>
  <conditionalFormatting sqref="C51:D51">
    <cfRule type="expression" dxfId="535" priority="140">
      <formula>$BP$3=TRUE</formula>
    </cfRule>
  </conditionalFormatting>
  <conditionalFormatting sqref="B25:AD25">
    <cfRule type="expression" dxfId="534" priority="145">
      <formula>$BP$3=TRUE</formula>
    </cfRule>
  </conditionalFormatting>
  <conditionalFormatting sqref="H8:H9">
    <cfRule type="expression" dxfId="533" priority="156">
      <formula>$A8=1</formula>
    </cfRule>
  </conditionalFormatting>
  <conditionalFormatting sqref="AB8:AD9">
    <cfRule type="expression" dxfId="532" priority="155">
      <formula>$BP$3=TRUE</formula>
    </cfRule>
  </conditionalFormatting>
  <conditionalFormatting sqref="N8:AA8 N10:AA10 N9 AA9">
    <cfRule type="expression" dxfId="531" priority="153">
      <formula>$BP$3=TRUE</formula>
    </cfRule>
  </conditionalFormatting>
  <conditionalFormatting sqref="B29:AD29">
    <cfRule type="expression" dxfId="530" priority="149">
      <formula>$BP$3=TRUE</formula>
    </cfRule>
  </conditionalFormatting>
  <conditionalFormatting sqref="B28:AD28">
    <cfRule type="expression" dxfId="529" priority="148">
      <formula>$BP$3=TRUE</formula>
    </cfRule>
  </conditionalFormatting>
  <conditionalFormatting sqref="B26:AD26">
    <cfRule type="expression" dxfId="528" priority="146">
      <formula>$BP$3=TRUE</formula>
    </cfRule>
  </conditionalFormatting>
  <conditionalFormatting sqref="B24:AD24">
    <cfRule type="expression" dxfId="527" priority="144">
      <formula>$BP$3=TRUE</formula>
    </cfRule>
  </conditionalFormatting>
  <conditionalFormatting sqref="B23:AD23">
    <cfRule type="expression" dxfId="526" priority="143">
      <formula>$BP$3=TRUE</formula>
    </cfRule>
  </conditionalFormatting>
  <conditionalFormatting sqref="G48:H48 G94:H101 H51">
    <cfRule type="expression" dxfId="525" priority="142">
      <formula>$A48=1</formula>
    </cfRule>
  </conditionalFormatting>
  <conditionalFormatting sqref="B96:AD101">
    <cfRule type="expression" dxfId="524" priority="141">
      <formula>$BP$3=TRUE</formula>
    </cfRule>
  </conditionalFormatting>
  <conditionalFormatting sqref="N51:AA51">
    <cfRule type="expression" dxfId="523" priority="139">
      <formula>$BP$3=TRUE</formula>
    </cfRule>
  </conditionalFormatting>
  <conditionalFormatting sqref="I48">
    <cfRule type="expression" dxfId="522" priority="138">
      <formula>$BP$3=TRUE</formula>
    </cfRule>
  </conditionalFormatting>
  <conditionalFormatting sqref="C48">
    <cfRule type="expression" dxfId="521" priority="135">
      <formula>$BP$3=TRUE</formula>
    </cfRule>
  </conditionalFormatting>
  <conditionalFormatting sqref="G51">
    <cfRule type="expression" dxfId="520" priority="137">
      <formula>$A51=1</formula>
    </cfRule>
  </conditionalFormatting>
  <conditionalFormatting sqref="G51">
    <cfRule type="expression" dxfId="519" priority="136">
      <formula>$BP$3=TRUE</formula>
    </cfRule>
  </conditionalFormatting>
  <conditionalFormatting sqref="G50:H50 H49">
    <cfRule type="expression" dxfId="518" priority="134">
      <formula>$A49=1</formula>
    </cfRule>
  </conditionalFormatting>
  <conditionalFormatting sqref="AB49:AD50">
    <cfRule type="expression" dxfId="517" priority="133">
      <formula>$BP$3=TRUE</formula>
    </cfRule>
  </conditionalFormatting>
  <conditionalFormatting sqref="C49:D50">
    <cfRule type="expression" dxfId="516" priority="132">
      <formula>$BP$3=TRUE</formula>
    </cfRule>
  </conditionalFormatting>
  <conditionalFormatting sqref="N49:AA50">
    <cfRule type="expression" dxfId="515" priority="131">
      <formula>$BP$3=TRUE</formula>
    </cfRule>
  </conditionalFormatting>
  <conditionalFormatting sqref="I49:I50">
    <cfRule type="expression" dxfId="514" priority="130">
      <formula>$BP$3=TRUE</formula>
    </cfRule>
  </conditionalFormatting>
  <conditionalFormatting sqref="G49">
    <cfRule type="expression" dxfId="513" priority="129">
      <formula>$A49=1</formula>
    </cfRule>
  </conditionalFormatting>
  <conditionalFormatting sqref="G49">
    <cfRule type="expression" dxfId="512" priority="128">
      <formula>$BP$3=TRUE</formula>
    </cfRule>
  </conditionalFormatting>
  <conditionalFormatting sqref="G84:H93">
    <cfRule type="expression" dxfId="511" priority="127">
      <formula>$A84=1</formula>
    </cfRule>
  </conditionalFormatting>
  <conditionalFormatting sqref="B86:AD93">
    <cfRule type="expression" dxfId="510" priority="126">
      <formula>$BP$3=TRUE</formula>
    </cfRule>
  </conditionalFormatting>
  <conditionalFormatting sqref="C84:D85">
    <cfRule type="expression" dxfId="509" priority="125">
      <formula>$BP$3=TRUE</formula>
    </cfRule>
  </conditionalFormatting>
  <conditionalFormatting sqref="N84:AA85">
    <cfRule type="expression" dxfId="508" priority="124">
      <formula>$BP$3=TRUE</formula>
    </cfRule>
  </conditionalFormatting>
  <conditionalFormatting sqref="I84:I85">
    <cfRule type="expression" dxfId="507" priority="123">
      <formula>$BP$3=TRUE</formula>
    </cfRule>
  </conditionalFormatting>
  <conditionalFormatting sqref="G52:H58 G81:H83">
    <cfRule type="expression" dxfId="506" priority="122">
      <formula>$A52=1</formula>
    </cfRule>
  </conditionalFormatting>
  <conditionalFormatting sqref="B54:AD58">
    <cfRule type="expression" dxfId="505" priority="121">
      <formula>$BP$3=TRUE</formula>
    </cfRule>
  </conditionalFormatting>
  <conditionalFormatting sqref="C52:D53">
    <cfRule type="expression" dxfId="504" priority="120">
      <formula>$BP$3=TRUE</formula>
    </cfRule>
  </conditionalFormatting>
  <conditionalFormatting sqref="N52:AA53">
    <cfRule type="expression" dxfId="503" priority="119">
      <formula>$BP$3=TRUE</formula>
    </cfRule>
  </conditionalFormatting>
  <conditionalFormatting sqref="I52:I53">
    <cfRule type="expression" dxfId="502" priority="118">
      <formula>$BP$3=TRUE</formula>
    </cfRule>
  </conditionalFormatting>
  <conditionalFormatting sqref="H73">
    <cfRule type="expression" dxfId="501" priority="117">
      <formula>$A73=1</formula>
    </cfRule>
  </conditionalFormatting>
  <conditionalFormatting sqref="AB73:AD73">
    <cfRule type="expression" dxfId="500" priority="116">
      <formula>$BP$3=TRUE</formula>
    </cfRule>
  </conditionalFormatting>
  <conditionalFormatting sqref="C73:D73">
    <cfRule type="expression" dxfId="499" priority="115">
      <formula>$BP$3=TRUE</formula>
    </cfRule>
  </conditionalFormatting>
  <conditionalFormatting sqref="N73:AA73">
    <cfRule type="expression" dxfId="498" priority="114">
      <formula>$BP$3=TRUE</formula>
    </cfRule>
  </conditionalFormatting>
  <conditionalFormatting sqref="I73">
    <cfRule type="expression" dxfId="497" priority="113">
      <formula>$BP$3=TRUE</formula>
    </cfRule>
  </conditionalFormatting>
  <conditionalFormatting sqref="G73">
    <cfRule type="expression" dxfId="496" priority="112">
      <formula>$A73=1</formula>
    </cfRule>
  </conditionalFormatting>
  <conditionalFormatting sqref="G73">
    <cfRule type="expression" dxfId="495" priority="111">
      <formula>$BP$3=TRUE</formula>
    </cfRule>
  </conditionalFormatting>
  <conditionalFormatting sqref="G60:H60 H59">
    <cfRule type="expression" dxfId="494" priority="110">
      <formula>$A59=1</formula>
    </cfRule>
  </conditionalFormatting>
  <conditionalFormatting sqref="AB59:AD60">
    <cfRule type="expression" dxfId="493" priority="109">
      <formula>$BP$3=TRUE</formula>
    </cfRule>
  </conditionalFormatting>
  <conditionalFormatting sqref="C59:D60">
    <cfRule type="expression" dxfId="492" priority="108">
      <formula>$BP$3=TRUE</formula>
    </cfRule>
  </conditionalFormatting>
  <conditionalFormatting sqref="N59:AA60">
    <cfRule type="expression" dxfId="491" priority="107">
      <formula>$BP$3=TRUE</formula>
    </cfRule>
  </conditionalFormatting>
  <conditionalFormatting sqref="I59:I60">
    <cfRule type="expression" dxfId="490" priority="106">
      <formula>$BP$3=TRUE</formula>
    </cfRule>
  </conditionalFormatting>
  <conditionalFormatting sqref="G59">
    <cfRule type="expression" dxfId="489" priority="105">
      <formula>$A59=1</formula>
    </cfRule>
  </conditionalFormatting>
  <conditionalFormatting sqref="G59">
    <cfRule type="expression" dxfId="488" priority="104">
      <formula>$BP$3=TRUE</formula>
    </cfRule>
  </conditionalFormatting>
  <conditionalFormatting sqref="G74:H80">
    <cfRule type="expression" dxfId="487" priority="103">
      <formula>$A74=1</formula>
    </cfRule>
  </conditionalFormatting>
  <conditionalFormatting sqref="B76:AD80">
    <cfRule type="expression" dxfId="486" priority="102">
      <formula>$BP$3=TRUE</formula>
    </cfRule>
  </conditionalFormatting>
  <conditionalFormatting sqref="C74:D75">
    <cfRule type="expression" dxfId="485" priority="101">
      <formula>$BP$3=TRUE</formula>
    </cfRule>
  </conditionalFormatting>
  <conditionalFormatting sqref="N74:AA75">
    <cfRule type="expression" dxfId="484" priority="100">
      <formula>$BP$3=TRUE</formula>
    </cfRule>
  </conditionalFormatting>
  <conditionalFormatting sqref="I74:I75">
    <cfRule type="expression" dxfId="483" priority="99">
      <formula>$BP$3=TRUE</formula>
    </cfRule>
  </conditionalFormatting>
  <conditionalFormatting sqref="H63">
    <cfRule type="expression" dxfId="482" priority="98">
      <formula>$A63=1</formula>
    </cfRule>
  </conditionalFormatting>
  <conditionalFormatting sqref="AB63:AD63">
    <cfRule type="expression" dxfId="481" priority="97">
      <formula>$BP$3=TRUE</formula>
    </cfRule>
  </conditionalFormatting>
  <conditionalFormatting sqref="C63:D63">
    <cfRule type="expression" dxfId="480" priority="96">
      <formula>$BP$3=TRUE</formula>
    </cfRule>
  </conditionalFormatting>
  <conditionalFormatting sqref="N63:AA63">
    <cfRule type="expression" dxfId="479" priority="95">
      <formula>$BP$3=TRUE</formula>
    </cfRule>
  </conditionalFormatting>
  <conditionalFormatting sqref="I63">
    <cfRule type="expression" dxfId="478" priority="94">
      <formula>$BP$3=TRUE</formula>
    </cfRule>
  </conditionalFormatting>
  <conditionalFormatting sqref="G63">
    <cfRule type="expression" dxfId="477" priority="93">
      <formula>$A63=1</formula>
    </cfRule>
  </conditionalFormatting>
  <conditionalFormatting sqref="G63">
    <cfRule type="expression" dxfId="476" priority="92">
      <formula>$BP$3=TRUE</formula>
    </cfRule>
  </conditionalFormatting>
  <conditionalFormatting sqref="G62:H62 H61">
    <cfRule type="expression" dxfId="475" priority="91">
      <formula>$A61=1</formula>
    </cfRule>
  </conditionalFormatting>
  <conditionalFormatting sqref="AB61:AD62">
    <cfRule type="expression" dxfId="474" priority="90">
      <formula>$BP$3=TRUE</formula>
    </cfRule>
  </conditionalFormatting>
  <conditionalFormatting sqref="C61:D62">
    <cfRule type="expression" dxfId="473" priority="89">
      <formula>$BP$3=TRUE</formula>
    </cfRule>
  </conditionalFormatting>
  <conditionalFormatting sqref="N61:AA62">
    <cfRule type="expression" dxfId="472" priority="88">
      <formula>$BP$3=TRUE</formula>
    </cfRule>
  </conditionalFormatting>
  <conditionalFormatting sqref="I61:I62">
    <cfRule type="expression" dxfId="471" priority="87">
      <formula>$BP$3=TRUE</formula>
    </cfRule>
  </conditionalFormatting>
  <conditionalFormatting sqref="G61">
    <cfRule type="expression" dxfId="470" priority="86">
      <formula>$A61=1</formula>
    </cfRule>
  </conditionalFormatting>
  <conditionalFormatting sqref="G61">
    <cfRule type="expression" dxfId="469" priority="85">
      <formula>$BP$3=TRUE</formula>
    </cfRule>
  </conditionalFormatting>
  <conditionalFormatting sqref="G64:H70">
    <cfRule type="expression" dxfId="468" priority="84">
      <formula>$A64=1</formula>
    </cfRule>
  </conditionalFormatting>
  <conditionalFormatting sqref="B66:AD70">
    <cfRule type="expression" dxfId="467" priority="83">
      <formula>$BP$3=TRUE</formula>
    </cfRule>
  </conditionalFormatting>
  <conditionalFormatting sqref="C64:D65">
    <cfRule type="expression" dxfId="466" priority="82">
      <formula>$BP$3=TRUE</formula>
    </cfRule>
  </conditionalFormatting>
  <conditionalFormatting sqref="N64:AA65">
    <cfRule type="expression" dxfId="465" priority="81">
      <formula>$BP$3=TRUE</formula>
    </cfRule>
  </conditionalFormatting>
  <conditionalFormatting sqref="I64:I65">
    <cfRule type="expression" dxfId="464" priority="80">
      <formula>$BP$3=TRUE</formula>
    </cfRule>
  </conditionalFormatting>
  <conditionalFormatting sqref="G72:H72 H71">
    <cfRule type="expression" dxfId="463" priority="79">
      <formula>$A71=1</formula>
    </cfRule>
  </conditionalFormatting>
  <conditionalFormatting sqref="AB71:AD72">
    <cfRule type="expression" dxfId="462" priority="78">
      <formula>$BP$3=TRUE</formula>
    </cfRule>
  </conditionalFormatting>
  <conditionalFormatting sqref="C71:D72">
    <cfRule type="expression" dxfId="461" priority="77">
      <formula>$BP$3=TRUE</formula>
    </cfRule>
  </conditionalFormatting>
  <conditionalFormatting sqref="N71:AA72">
    <cfRule type="expression" dxfId="460" priority="76">
      <formula>$BP$3=TRUE</formula>
    </cfRule>
  </conditionalFormatting>
  <conditionalFormatting sqref="I71:I72">
    <cfRule type="expression" dxfId="459" priority="75">
      <formula>$BP$3=TRUE</formula>
    </cfRule>
  </conditionalFormatting>
  <conditionalFormatting sqref="G71">
    <cfRule type="expression" dxfId="458" priority="74">
      <formula>$A71=1</formula>
    </cfRule>
  </conditionalFormatting>
  <conditionalFormatting sqref="G71">
    <cfRule type="expression" dxfId="457" priority="73">
      <formula>$BP$3=TRUE</formula>
    </cfRule>
  </conditionalFormatting>
  <conditionalFormatting sqref="G102:H102">
    <cfRule type="expression" dxfId="456" priority="72">
      <formula>$A102=1</formula>
    </cfRule>
  </conditionalFormatting>
  <conditionalFormatting sqref="B102:AD102">
    <cfRule type="expression" dxfId="455" priority="71">
      <formula>$BP$3=TRUE</formula>
    </cfRule>
  </conditionalFormatting>
  <conditionalFormatting sqref="K32">
    <cfRule type="expression" dxfId="454" priority="70">
      <formula>$BN$3=TRUE</formula>
    </cfRule>
  </conditionalFormatting>
  <conditionalFormatting sqref="K33">
    <cfRule type="expression" dxfId="453" priority="69">
      <formula>$BN$3=TRUE</formula>
    </cfRule>
  </conditionalFormatting>
  <conditionalFormatting sqref="K33">
    <cfRule type="expression" dxfId="452" priority="68">
      <formula>$BN$3=TRUE</formula>
    </cfRule>
  </conditionalFormatting>
  <conditionalFormatting sqref="AD32">
    <cfRule type="expression" dxfId="451" priority="67">
      <formula>$BN$3=TRUE</formula>
    </cfRule>
  </conditionalFormatting>
  <conditionalFormatting sqref="L9">
    <cfRule type="expression" dxfId="450" priority="41">
      <formula>$BN$3=TRUE</formula>
    </cfRule>
  </conditionalFormatting>
  <conditionalFormatting sqref="N12:AA12">
    <cfRule type="expression" dxfId="449" priority="40">
      <formula>$BP$3=TRUE</formula>
    </cfRule>
  </conditionalFormatting>
  <conditionalFormatting sqref="D7:D9 C10:D13">
    <cfRule type="expression" dxfId="448" priority="39">
      <formula>$BN$3=TRUE</formula>
    </cfRule>
  </conditionalFormatting>
  <conditionalFormatting sqref="C8:C12">
    <cfRule type="expression" dxfId="447" priority="38">
      <formula>$BN$3=TRUE</formula>
    </cfRule>
  </conditionalFormatting>
  <conditionalFormatting sqref="C7">
    <cfRule type="expression" dxfId="446" priority="37">
      <formula>$BN$3=TRUE</formula>
    </cfRule>
  </conditionalFormatting>
  <conditionalFormatting sqref="C11:D13">
    <cfRule type="expression" dxfId="445" priority="36">
      <formula>$BN$3=TRUE</formula>
    </cfRule>
  </conditionalFormatting>
  <conditionalFormatting sqref="G7:G13">
    <cfRule type="expression" dxfId="444" priority="35">
      <formula>$A7=1</formula>
    </cfRule>
  </conditionalFormatting>
  <conditionalFormatting sqref="G7:G13">
    <cfRule type="expression" dxfId="443" priority="34">
      <formula>$BN$3=TRUE</formula>
    </cfRule>
  </conditionalFormatting>
  <conditionalFormatting sqref="G10:G13">
    <cfRule type="expression" dxfId="442" priority="33">
      <formula>$A10=1</formula>
    </cfRule>
  </conditionalFormatting>
  <conditionalFormatting sqref="G11:G13">
    <cfRule type="expression" dxfId="441" priority="32">
      <formula>$BN$3=TRUE</formula>
    </cfRule>
  </conditionalFormatting>
  <conditionalFormatting sqref="G8">
    <cfRule type="expression" dxfId="440" priority="31">
      <formula>$A8=1</formula>
    </cfRule>
  </conditionalFormatting>
  <conditionalFormatting sqref="G8">
    <cfRule type="expression" dxfId="439" priority="30">
      <formula>$BN$3=TRUE</formula>
    </cfRule>
  </conditionalFormatting>
  <conditionalFormatting sqref="G9">
    <cfRule type="expression" dxfId="438" priority="29">
      <formula>$A9=1</formula>
    </cfRule>
  </conditionalFormatting>
  <conditionalFormatting sqref="G9">
    <cfRule type="expression" dxfId="437" priority="28">
      <formula>$BN$3=TRUE</formula>
    </cfRule>
  </conditionalFormatting>
  <conditionalFormatting sqref="G8">
    <cfRule type="expression" dxfId="436" priority="27">
      <formula>$A8=1</formula>
    </cfRule>
  </conditionalFormatting>
  <conditionalFormatting sqref="G8">
    <cfRule type="expression" dxfId="435" priority="26">
      <formula>$BN$3=TRUE</formula>
    </cfRule>
  </conditionalFormatting>
  <conditionalFormatting sqref="G9">
    <cfRule type="expression" dxfId="434" priority="25">
      <formula>$A9=1</formula>
    </cfRule>
  </conditionalFormatting>
  <conditionalFormatting sqref="G9">
    <cfRule type="expression" dxfId="433" priority="24">
      <formula>$BN$3=TRUE</formula>
    </cfRule>
  </conditionalFormatting>
  <conditionalFormatting sqref="G10">
    <cfRule type="expression" dxfId="432" priority="23">
      <formula>$A10=1</formula>
    </cfRule>
  </conditionalFormatting>
  <conditionalFormatting sqref="G10">
    <cfRule type="expression" dxfId="431" priority="22">
      <formula>$BN$3=TRUE</formula>
    </cfRule>
  </conditionalFormatting>
  <conditionalFormatting sqref="G9">
    <cfRule type="expression" dxfId="430" priority="21">
      <formula>$A9=1</formula>
    </cfRule>
  </conditionalFormatting>
  <conditionalFormatting sqref="G9">
    <cfRule type="expression" dxfId="429" priority="20">
      <formula>$BN$3=TRUE</formula>
    </cfRule>
  </conditionalFormatting>
  <conditionalFormatting sqref="G8">
    <cfRule type="expression" dxfId="428" priority="19">
      <formula>$A8=1</formula>
    </cfRule>
  </conditionalFormatting>
  <conditionalFormatting sqref="G8">
    <cfRule type="expression" dxfId="427" priority="18">
      <formula>$BN$3=TRUE</formula>
    </cfRule>
  </conditionalFormatting>
  <conditionalFormatting sqref="G8">
    <cfRule type="expression" dxfId="426" priority="17">
      <formula>$A8=1</formula>
    </cfRule>
  </conditionalFormatting>
  <conditionalFormatting sqref="G8">
    <cfRule type="expression" dxfId="425" priority="16">
      <formula>$BN$3=TRUE</formula>
    </cfRule>
  </conditionalFormatting>
  <conditionalFormatting sqref="G8">
    <cfRule type="expression" dxfId="424" priority="15">
      <formula>$A8=1</formula>
    </cfRule>
  </conditionalFormatting>
  <conditionalFormatting sqref="G8">
    <cfRule type="expression" dxfId="423" priority="14">
      <formula>$BN$3=TRUE</formula>
    </cfRule>
  </conditionalFormatting>
  <conditionalFormatting sqref="G9">
    <cfRule type="expression" dxfId="422" priority="13">
      <formula>$A9=1</formula>
    </cfRule>
  </conditionalFormatting>
  <conditionalFormatting sqref="G9">
    <cfRule type="expression" dxfId="421" priority="12">
      <formula>$A9=1</formula>
    </cfRule>
  </conditionalFormatting>
  <conditionalFormatting sqref="G9">
    <cfRule type="expression" dxfId="420" priority="11">
      <formula>$BN$3=TRUE</formula>
    </cfRule>
  </conditionalFormatting>
  <conditionalFormatting sqref="I7 I9:I13">
    <cfRule type="expression" dxfId="419" priority="10">
      <formula>$BN$3=TRUE</formula>
    </cfRule>
  </conditionalFormatting>
  <conditionalFormatting sqref="I11:I13">
    <cfRule type="expression" dxfId="418" priority="9">
      <formula>$BN$3=TRUE</formula>
    </cfRule>
  </conditionalFormatting>
  <conditionalFormatting sqref="I8">
    <cfRule type="expression" dxfId="417" priority="8">
      <formula>$BN$3=TRUE</formula>
    </cfRule>
  </conditionalFormatting>
  <conditionalFormatting sqref="I9">
    <cfRule type="expression" dxfId="416" priority="7">
      <formula>$BP$3=TRUE</formula>
    </cfRule>
  </conditionalFormatting>
  <conditionalFormatting sqref="I8">
    <cfRule type="expression" dxfId="415" priority="6">
      <formula>$BP$3=TRUE</formula>
    </cfRule>
  </conditionalFormatting>
  <conditionalFormatting sqref="I10">
    <cfRule type="expression" dxfId="414" priority="5">
      <formula>$BP$3=TRUE</formula>
    </cfRule>
  </conditionalFormatting>
  <conditionalFormatting sqref="L10">
    <cfRule type="expression" dxfId="413" priority="4">
      <formula>$BN$3=TRUE</formula>
    </cfRule>
  </conditionalFormatting>
  <conditionalFormatting sqref="N11:AA11">
    <cfRule type="expression" dxfId="412" priority="3">
      <formula>$BP$3=TRUE</formula>
    </cfRule>
  </conditionalFormatting>
  <conditionalFormatting sqref="N13:AA13">
    <cfRule type="expression" dxfId="411" priority="2">
      <formula>$BP$3=TRUE</formula>
    </cfRule>
  </conditionalFormatting>
  <conditionalFormatting sqref="O9:Z9">
    <cfRule type="expression" dxfId="410" priority="1">
      <formula>$BN$3=TRUE</formula>
    </cfRule>
  </conditionalFormatting>
  <dataValidations count="1">
    <dataValidation type="list" allowBlank="1" showInputMessage="1" showErrorMessage="1" sqref="D48:D102 D7:D3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38" fitToHeight="0" orientation="landscape" r:id="rId1"/>
  <rowBreaks count="1" manualBreakCount="1">
    <brk id="44" max="30" man="1"/>
  </rowBreaks>
  <colBreaks count="2" manualBreakCount="2">
    <brk id="12" max="43" man="1"/>
    <brk id="29"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5</xdr:col>
                    <xdr:colOff>200025</xdr:colOff>
                    <xdr:row>0</xdr:row>
                    <xdr:rowOff>133350</xdr:rowOff>
                  </from>
                  <to>
                    <xdr:col>7</xdr:col>
                    <xdr:colOff>323850</xdr:colOff>
                    <xdr:row>1</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pageSetUpPr fitToPage="1"/>
  </sheetPr>
  <dimension ref="A1:DL208"/>
  <sheetViews>
    <sheetView showGridLines="0" view="pageBreakPreview" zoomScale="80" zoomScaleNormal="85" zoomScaleSheetLayoutView="80" workbookViewId="0"/>
  </sheetViews>
  <sheetFormatPr defaultColWidth="8.75" defaultRowHeight="12" x14ac:dyDescent="0.4"/>
  <cols>
    <col min="1" max="1" width="2.125" style="240" customWidth="1"/>
    <col min="2" max="2" width="4.375" style="223" customWidth="1"/>
    <col min="3" max="3" width="9.75" style="5" customWidth="1"/>
    <col min="4" max="4" width="23" style="5" customWidth="1"/>
    <col min="5" max="5" width="13.75" style="36" customWidth="1"/>
    <col min="6" max="6" width="4.625" style="36" customWidth="1"/>
    <col min="7" max="7" width="8.75" style="36" customWidth="1"/>
    <col min="8" max="8" width="6.875" style="36" customWidth="1"/>
    <col min="9" max="10" width="9.25" style="36" customWidth="1"/>
    <col min="11" max="11" width="13.75" style="36" customWidth="1"/>
    <col min="12" max="12" width="34.125" style="36" customWidth="1"/>
    <col min="13" max="13" width="9" style="36" customWidth="1"/>
    <col min="14" max="18" width="8.75" style="36" customWidth="1"/>
    <col min="19" max="28" width="8.75" style="5" customWidth="1"/>
    <col min="29" max="29" width="22.25" style="5" customWidth="1"/>
    <col min="30" max="30" width="12.625" style="5" customWidth="1"/>
    <col min="31" max="31" width="4.25" style="223" customWidth="1"/>
    <col min="32" max="32" width="2.25" style="223" customWidth="1"/>
    <col min="33" max="33" width="4" style="245" customWidth="1"/>
    <col min="34" max="67" width="2.25" style="223" customWidth="1"/>
    <col min="68" max="68" width="9.25" style="223" hidden="1" customWidth="1"/>
    <col min="69" max="82" width="2.25" style="223" customWidth="1"/>
    <col min="83" max="83" width="2.25" style="243" customWidth="1"/>
    <col min="84" max="84" width="2.25" style="244" customWidth="1"/>
    <col min="85" max="93" width="2.25" style="223" customWidth="1"/>
    <col min="94" max="94" width="8.75" style="223"/>
    <col min="95" max="96" width="8.75" style="245"/>
    <col min="97" max="97" width="6.125" style="245" customWidth="1"/>
    <col min="98" max="98" width="8.75" style="245"/>
    <col min="99" max="99" width="8.25" style="245" customWidth="1"/>
    <col min="100" max="100" width="9.875" style="245" customWidth="1"/>
    <col min="101" max="101" width="6.5" style="245" customWidth="1"/>
    <col min="102" max="109" width="8.75" style="245"/>
    <col min="110" max="110" width="26.25" style="245" customWidth="1"/>
    <col min="111" max="116" width="8.75" style="245"/>
    <col min="117" max="16384" width="8.75" style="223"/>
  </cols>
  <sheetData>
    <row r="1" spans="1:84" ht="12" customHeight="1" thickBot="1" x14ac:dyDescent="0.45"/>
    <row r="2" spans="1:84" ht="18.600000000000001" customHeight="1" thickBot="1" x14ac:dyDescent="0.45">
      <c r="B2" s="565" t="str">
        <f ca="1">MID(CELL("filename",C2),FIND("]",CELL("filename",C2))+1,3)&amp;"．"</f>
        <v>6-3．</v>
      </c>
      <c r="C2" s="48" t="s">
        <v>968</v>
      </c>
      <c r="E2" s="154" t="str">
        <f>IF('4. 排出源リスト'!H5&amp;"年度"="","",'4. 排出源リスト'!H5&amp;"年度")</f>
        <v>令和元年度</v>
      </c>
      <c r="BP2" s="223" t="s">
        <v>765</v>
      </c>
    </row>
    <row r="3" spans="1:84" ht="12" customHeight="1" thickBot="1" x14ac:dyDescent="0.45">
      <c r="BP3" s="613" t="b">
        <v>0</v>
      </c>
    </row>
    <row r="4" spans="1:84" ht="14.45" customHeight="1" x14ac:dyDescent="0.4">
      <c r="B4" s="894"/>
      <c r="C4" s="895" t="s">
        <v>753</v>
      </c>
      <c r="D4" s="919" t="s">
        <v>590</v>
      </c>
      <c r="E4" s="927" t="s">
        <v>591</v>
      </c>
      <c r="F4" s="928"/>
      <c r="G4" s="927" t="s">
        <v>592</v>
      </c>
      <c r="H4" s="931"/>
      <c r="I4" s="928" t="s">
        <v>663</v>
      </c>
      <c r="J4" s="928"/>
      <c r="K4" s="924" t="s">
        <v>845</v>
      </c>
      <c r="L4" s="950" t="s">
        <v>708</v>
      </c>
      <c r="M4" s="933" t="s">
        <v>751</v>
      </c>
      <c r="N4" s="935" t="s">
        <v>754</v>
      </c>
      <c r="O4" s="953" t="s">
        <v>877</v>
      </c>
      <c r="P4" s="953"/>
      <c r="Q4" s="953"/>
      <c r="R4" s="953"/>
      <c r="S4" s="953"/>
      <c r="T4" s="953"/>
      <c r="U4" s="953"/>
      <c r="V4" s="953"/>
      <c r="W4" s="953"/>
      <c r="X4" s="953"/>
      <c r="Y4" s="953"/>
      <c r="Z4" s="953"/>
      <c r="AA4" s="946" t="s">
        <v>755</v>
      </c>
      <c r="AB4" s="947" t="s">
        <v>752</v>
      </c>
      <c r="AC4" s="940" t="s">
        <v>777</v>
      </c>
      <c r="AD4" s="941"/>
    </row>
    <row r="5" spans="1:84" ht="14.45" customHeight="1" x14ac:dyDescent="0.4">
      <c r="B5" s="894"/>
      <c r="C5" s="896"/>
      <c r="D5" s="920"/>
      <c r="E5" s="929"/>
      <c r="F5" s="930"/>
      <c r="G5" s="929"/>
      <c r="H5" s="932"/>
      <c r="I5" s="930"/>
      <c r="J5" s="930"/>
      <c r="K5" s="925"/>
      <c r="L5" s="951"/>
      <c r="M5" s="934"/>
      <c r="N5" s="936"/>
      <c r="O5" s="954"/>
      <c r="P5" s="954"/>
      <c r="Q5" s="954"/>
      <c r="R5" s="954"/>
      <c r="S5" s="954"/>
      <c r="T5" s="954"/>
      <c r="U5" s="954"/>
      <c r="V5" s="954"/>
      <c r="W5" s="954"/>
      <c r="X5" s="954"/>
      <c r="Y5" s="954"/>
      <c r="Z5" s="954"/>
      <c r="AA5" s="914"/>
      <c r="AB5" s="948"/>
      <c r="AC5" s="942" t="s">
        <v>778</v>
      </c>
      <c r="AD5" s="944" t="s">
        <v>759</v>
      </c>
      <c r="CE5" s="246"/>
      <c r="CF5" s="247"/>
    </row>
    <row r="6" spans="1:84" ht="14.45" customHeight="1" thickBot="1" x14ac:dyDescent="0.45">
      <c r="B6" s="894"/>
      <c r="C6" s="897"/>
      <c r="D6" s="921"/>
      <c r="E6" s="270" t="s">
        <v>661</v>
      </c>
      <c r="F6" s="271" t="s">
        <v>662</v>
      </c>
      <c r="G6" s="272" t="s">
        <v>707</v>
      </c>
      <c r="H6" s="273" t="s">
        <v>680</v>
      </c>
      <c r="I6" s="274" t="s">
        <v>707</v>
      </c>
      <c r="J6" s="275" t="s">
        <v>680</v>
      </c>
      <c r="K6" s="926"/>
      <c r="L6" s="952"/>
      <c r="M6" s="276" t="s">
        <v>750</v>
      </c>
      <c r="N6" s="937"/>
      <c r="O6" s="121" t="s">
        <v>664</v>
      </c>
      <c r="P6" s="121" t="s">
        <v>665</v>
      </c>
      <c r="Q6" s="121" t="s">
        <v>666</v>
      </c>
      <c r="R6" s="121" t="s">
        <v>667</v>
      </c>
      <c r="S6" s="121" t="s">
        <v>668</v>
      </c>
      <c r="T6" s="121" t="s">
        <v>669</v>
      </c>
      <c r="U6" s="121" t="s">
        <v>670</v>
      </c>
      <c r="V6" s="121" t="s">
        <v>671</v>
      </c>
      <c r="W6" s="121" t="s">
        <v>672</v>
      </c>
      <c r="X6" s="121" t="s">
        <v>673</v>
      </c>
      <c r="Y6" s="121" t="s">
        <v>674</v>
      </c>
      <c r="Z6" s="121" t="s">
        <v>675</v>
      </c>
      <c r="AA6" s="915"/>
      <c r="AB6" s="949"/>
      <c r="AC6" s="943"/>
      <c r="AD6" s="945"/>
      <c r="AG6" s="534"/>
      <c r="CE6" s="248"/>
      <c r="CF6" s="247"/>
    </row>
    <row r="7" spans="1:84" ht="24" customHeight="1" x14ac:dyDescent="0.4">
      <c r="A7" s="240">
        <f>VLOOKUP(D7,非表示_活動量と単位!$D$8:$E$75,2,FALSE)</f>
        <v>1</v>
      </c>
      <c r="B7" s="571"/>
      <c r="C7" s="637">
        <v>1</v>
      </c>
      <c r="D7" s="638" t="s">
        <v>937</v>
      </c>
      <c r="E7" s="455">
        <f>(SUM(O7:Z7)+(N7-AA7)-AB7)</f>
        <v>490000</v>
      </c>
      <c r="F7" s="456" t="str">
        <f t="shared" ref="F7:F21" si="0">IF($D7="","",VLOOKUP($D7,活動の種別と単位,4,FALSE))</f>
        <v>kWh</v>
      </c>
      <c r="G7" s="380"/>
      <c r="H7" s="457" t="str">
        <f t="shared" ref="H7:H21" si="1">IF($D7="","",VLOOKUP($D7,活動の種別と単位,5,FALSE))</f>
        <v>---</v>
      </c>
      <c r="I7" s="643">
        <v>4.44E-4</v>
      </c>
      <c r="J7" s="457" t="str">
        <f t="shared" ref="J7:J21" si="2">IF($D7="","",VLOOKUP($D7,活動の種別と単位,6,FALSE))</f>
        <v>t-CO2/kWh</v>
      </c>
      <c r="K7" s="442">
        <f>IF($D7="","",IF($A7=0,E7*G7*I7,E7*I7))</f>
        <v>217.56</v>
      </c>
      <c r="L7" s="228"/>
      <c r="M7" s="459" t="str">
        <f t="shared" ref="M7:M21" si="3">IF($D7="","",VLOOKUP($D7,活動の種別と単位,3,FALSE))</f>
        <v>使用量</v>
      </c>
      <c r="N7" s="654"/>
      <c r="O7" s="655">
        <v>40000</v>
      </c>
      <c r="P7" s="656">
        <v>40000</v>
      </c>
      <c r="Q7" s="656">
        <v>40000</v>
      </c>
      <c r="R7" s="656">
        <v>40000</v>
      </c>
      <c r="S7" s="656">
        <v>50000</v>
      </c>
      <c r="T7" s="656">
        <v>40000</v>
      </c>
      <c r="U7" s="656">
        <v>40000</v>
      </c>
      <c r="V7" s="656">
        <v>40000</v>
      </c>
      <c r="W7" s="656">
        <v>40000</v>
      </c>
      <c r="X7" s="656">
        <v>40000</v>
      </c>
      <c r="Y7" s="656">
        <v>40000</v>
      </c>
      <c r="Z7" s="656">
        <v>40000</v>
      </c>
      <c r="AA7" s="657"/>
      <c r="AB7" s="460"/>
      <c r="AC7" s="444" t="str">
        <f t="shared" ref="AC7:AC31" si="4">IF($D7="","",VLOOKUP($D7,活動の種別と単位,7,FALSE))</f>
        <v>対象</v>
      </c>
      <c r="AD7" s="445">
        <f t="shared" ref="AD7:AD31" si="5">IF($D7="","",IF(AC7="---","---",IF(OR($D7="系統電力",$D7="産業用蒸気",$D7="温水",$D7="冷水",$D7="蒸気（産業用以外）"),E7*VLOOKUP($D7,GJ換算係数,2,FALSE),E7*G7)))</f>
        <v>4782.3999999999996</v>
      </c>
      <c r="AG7" s="535"/>
      <c r="CE7" s="248"/>
      <c r="CF7" s="247"/>
    </row>
    <row r="8" spans="1:84" ht="24" customHeight="1" x14ac:dyDescent="0.4">
      <c r="A8" s="240">
        <f>VLOOKUP(D8,非表示_活動量と単位!$D$8:$E$75,2,FALSE)</f>
        <v>0</v>
      </c>
      <c r="B8" s="571"/>
      <c r="C8" s="639">
        <v>2</v>
      </c>
      <c r="D8" s="640" t="s">
        <v>613</v>
      </c>
      <c r="E8" s="464">
        <f t="shared" ref="E8:E21" si="6">(SUM(O8:Z8)+(N8-AA8)-AB8)</f>
        <v>450</v>
      </c>
      <c r="F8" s="465" t="str">
        <f t="shared" si="0"/>
        <v>千Nm3</v>
      </c>
      <c r="G8" s="642">
        <v>45</v>
      </c>
      <c r="H8" s="465" t="str">
        <f t="shared" si="1"/>
        <v>GJ/千Nm3</v>
      </c>
      <c r="I8" s="695">
        <v>5.1299999999999998E-2</v>
      </c>
      <c r="J8" s="465" t="str">
        <f t="shared" si="2"/>
        <v>t-CO2/GJ</v>
      </c>
      <c r="K8" s="440">
        <f t="shared" ref="K8:K20" si="7">IF($D8="","",IF($A8=0,E8*G8*I8,E8*I8))</f>
        <v>1038.825</v>
      </c>
      <c r="L8" s="229"/>
      <c r="M8" s="467" t="str">
        <f t="shared" si="3"/>
        <v>使用量</v>
      </c>
      <c r="N8" s="658"/>
      <c r="O8" s="659">
        <v>30</v>
      </c>
      <c r="P8" s="659">
        <v>30</v>
      </c>
      <c r="Q8" s="659">
        <v>50</v>
      </c>
      <c r="R8" s="659">
        <v>50</v>
      </c>
      <c r="S8" s="659">
        <v>50</v>
      </c>
      <c r="T8" s="659">
        <v>30</v>
      </c>
      <c r="U8" s="659">
        <v>40</v>
      </c>
      <c r="V8" s="659">
        <v>30</v>
      </c>
      <c r="W8" s="659">
        <v>40</v>
      </c>
      <c r="X8" s="659">
        <v>40</v>
      </c>
      <c r="Y8" s="659">
        <v>30</v>
      </c>
      <c r="Z8" s="659">
        <v>30</v>
      </c>
      <c r="AA8" s="662"/>
      <c r="AB8" s="469"/>
      <c r="AC8" s="446" t="str">
        <f t="shared" si="4"/>
        <v>対象</v>
      </c>
      <c r="AD8" s="447">
        <f t="shared" si="5"/>
        <v>20250</v>
      </c>
      <c r="AG8" s="534"/>
      <c r="CE8" s="248"/>
      <c r="CF8" s="247"/>
    </row>
    <row r="9" spans="1:84" ht="31.9" customHeight="1" x14ac:dyDescent="0.4">
      <c r="A9" s="240">
        <f>VLOOKUP(D9,非表示_活動量と単位!$D$8:$E$75,2,FALSE)</f>
        <v>0</v>
      </c>
      <c r="B9" s="571"/>
      <c r="C9" s="639">
        <v>3</v>
      </c>
      <c r="D9" s="640" t="s">
        <v>605</v>
      </c>
      <c r="E9" s="464">
        <f t="shared" si="6"/>
        <v>800</v>
      </c>
      <c r="F9" s="465" t="str">
        <f t="shared" si="0"/>
        <v>kl</v>
      </c>
      <c r="G9" s="642">
        <v>38.9</v>
      </c>
      <c r="H9" s="465" t="str">
        <f t="shared" si="1"/>
        <v>GJ/kl</v>
      </c>
      <c r="I9" s="641">
        <v>7.0800000000000002E-2</v>
      </c>
      <c r="J9" s="465" t="str">
        <f t="shared" si="2"/>
        <v>t-CO2/GJ</v>
      </c>
      <c r="K9" s="440">
        <f t="shared" si="7"/>
        <v>2203.2960000000003</v>
      </c>
      <c r="L9" s="644"/>
      <c r="M9" s="467" t="str">
        <f t="shared" si="3"/>
        <v>使用量</v>
      </c>
      <c r="N9" s="658"/>
      <c r="O9" s="649">
        <v>200</v>
      </c>
      <c r="P9" s="649"/>
      <c r="Q9" s="649"/>
      <c r="R9" s="649">
        <v>300</v>
      </c>
      <c r="S9" s="649"/>
      <c r="T9" s="649"/>
      <c r="U9" s="649"/>
      <c r="V9" s="649">
        <v>300</v>
      </c>
      <c r="W9" s="649"/>
      <c r="X9" s="649"/>
      <c r="Y9" s="649"/>
      <c r="Z9" s="649"/>
      <c r="AA9" s="662"/>
      <c r="AB9" s="469"/>
      <c r="AC9" s="446" t="str">
        <f t="shared" si="4"/>
        <v>対象</v>
      </c>
      <c r="AD9" s="447">
        <f t="shared" si="5"/>
        <v>31120</v>
      </c>
      <c r="AG9" s="535"/>
      <c r="CE9" s="248"/>
      <c r="CF9" s="247"/>
    </row>
    <row r="10" spans="1:84" ht="24" customHeight="1" x14ac:dyDescent="0.4">
      <c r="A10" s="240">
        <f>VLOOKUP(D10,非表示_活動量と単位!$D$8:$E$75,2,FALSE)</f>
        <v>0</v>
      </c>
      <c r="B10" s="571"/>
      <c r="C10" s="639" t="s">
        <v>978</v>
      </c>
      <c r="D10" s="640" t="s">
        <v>605</v>
      </c>
      <c r="E10" s="464">
        <f t="shared" si="6"/>
        <v>190</v>
      </c>
      <c r="F10" s="465" t="str">
        <f t="shared" si="0"/>
        <v>kl</v>
      </c>
      <c r="G10" s="642">
        <v>38.9</v>
      </c>
      <c r="H10" s="465" t="str">
        <f t="shared" si="1"/>
        <v>GJ/kl</v>
      </c>
      <c r="I10" s="641">
        <v>7.0800000000000002E-2</v>
      </c>
      <c r="J10" s="465" t="str">
        <f t="shared" si="2"/>
        <v>t-CO2/GJ</v>
      </c>
      <c r="K10" s="440">
        <f t="shared" si="7"/>
        <v>523.28280000000007</v>
      </c>
      <c r="L10" s="644" t="s">
        <v>952</v>
      </c>
      <c r="M10" s="467" t="str">
        <f t="shared" si="3"/>
        <v>使用量</v>
      </c>
      <c r="N10" s="658"/>
      <c r="O10" s="659"/>
      <c r="P10" s="660"/>
      <c r="Q10" s="661"/>
      <c r="R10" s="661"/>
      <c r="S10" s="661"/>
      <c r="T10" s="661"/>
      <c r="U10" s="661"/>
      <c r="V10" s="661"/>
      <c r="W10" s="661"/>
      <c r="X10" s="661"/>
      <c r="Y10" s="661"/>
      <c r="Z10" s="661">
        <v>190</v>
      </c>
      <c r="AA10" s="662"/>
      <c r="AB10" s="469"/>
      <c r="AC10" s="446" t="str">
        <f t="shared" si="4"/>
        <v>対象</v>
      </c>
      <c r="AD10" s="447">
        <f t="shared" si="5"/>
        <v>7391</v>
      </c>
      <c r="AG10" s="534"/>
      <c r="CE10" s="248"/>
      <c r="CF10" s="247"/>
    </row>
    <row r="11" spans="1:84" ht="24" customHeight="1" x14ac:dyDescent="0.4">
      <c r="A11" s="240">
        <f>VLOOKUP(D11,非表示_活動量と単位!$D$8:$E$75,2,FALSE)</f>
        <v>1</v>
      </c>
      <c r="B11" s="571"/>
      <c r="C11" s="639">
        <v>9</v>
      </c>
      <c r="D11" s="640" t="s">
        <v>722</v>
      </c>
      <c r="E11" s="464">
        <f t="shared" si="6"/>
        <v>2100</v>
      </c>
      <c r="F11" s="465" t="str">
        <f t="shared" si="0"/>
        <v>t</v>
      </c>
      <c r="G11" s="642"/>
      <c r="H11" s="465" t="str">
        <f t="shared" si="1"/>
        <v>---</v>
      </c>
      <c r="I11" s="641">
        <v>0.44</v>
      </c>
      <c r="J11" s="465" t="str">
        <f t="shared" si="2"/>
        <v>t-CO2/t</v>
      </c>
      <c r="K11" s="440">
        <f t="shared" ref="K11:K12" si="8">IF($D11="","",IF($A11=0,E11*G11*I11,E11*I11))</f>
        <v>924</v>
      </c>
      <c r="L11" s="229"/>
      <c r="M11" s="467" t="str">
        <f t="shared" si="3"/>
        <v>原料使用量</v>
      </c>
      <c r="N11" s="658"/>
      <c r="O11" s="659">
        <v>500</v>
      </c>
      <c r="P11" s="660"/>
      <c r="Q11" s="661"/>
      <c r="R11" s="661">
        <v>600</v>
      </c>
      <c r="S11" s="661"/>
      <c r="T11" s="661"/>
      <c r="U11" s="661"/>
      <c r="V11" s="661">
        <v>500</v>
      </c>
      <c r="W11" s="661"/>
      <c r="X11" s="661"/>
      <c r="Y11" s="661"/>
      <c r="Z11" s="661">
        <v>500</v>
      </c>
      <c r="AA11" s="662"/>
      <c r="AB11" s="469"/>
      <c r="AC11" s="446" t="str">
        <f t="shared" si="4"/>
        <v>---</v>
      </c>
      <c r="AD11" s="447" t="str">
        <f t="shared" ref="AD11:AD12" si="9">IF($D11="","",IF(AC11="---","---",IF(OR($D11="系統電力",$D11="産業用蒸気",$D11="温水",$D11="冷水",$D11="蒸気（産業用以外）"),E11*VLOOKUP($D11,GJ換算係数,2,FALSE),E11*G11)))</f>
        <v>---</v>
      </c>
      <c r="AG11" s="535"/>
      <c r="CE11" s="248"/>
      <c r="CF11" s="247"/>
    </row>
    <row r="12" spans="1:84" ht="24" customHeight="1" x14ac:dyDescent="0.4">
      <c r="A12" s="240">
        <f>VLOOKUP(D12,非表示_活動量と単位!$D$8:$E$75,2,FALSE)</f>
        <v>0</v>
      </c>
      <c r="B12" s="571"/>
      <c r="C12" s="639">
        <v>10</v>
      </c>
      <c r="D12" s="640" t="s">
        <v>953</v>
      </c>
      <c r="E12" s="464">
        <f t="shared" si="6"/>
        <v>100</v>
      </c>
      <c r="F12" s="465" t="str">
        <f t="shared" si="0"/>
        <v>kl</v>
      </c>
      <c r="G12" s="642">
        <v>38.9</v>
      </c>
      <c r="H12" s="465" t="str">
        <f t="shared" si="1"/>
        <v>GJ/kl</v>
      </c>
      <c r="I12" s="641">
        <v>7.0800000000000002E-2</v>
      </c>
      <c r="J12" s="465" t="str">
        <f t="shared" si="2"/>
        <v>t-CO2/GJ</v>
      </c>
      <c r="K12" s="440">
        <f t="shared" si="8"/>
        <v>275.41200000000003</v>
      </c>
      <c r="L12" s="229"/>
      <c r="M12" s="467" t="str">
        <f t="shared" si="3"/>
        <v>使用量</v>
      </c>
      <c r="N12" s="658"/>
      <c r="O12" s="659">
        <v>5</v>
      </c>
      <c r="P12" s="660">
        <v>5</v>
      </c>
      <c r="Q12" s="661">
        <v>5</v>
      </c>
      <c r="R12" s="661">
        <v>10</v>
      </c>
      <c r="S12" s="661">
        <v>5</v>
      </c>
      <c r="T12" s="661">
        <v>10</v>
      </c>
      <c r="U12" s="661">
        <v>5</v>
      </c>
      <c r="V12" s="661">
        <v>10</v>
      </c>
      <c r="W12" s="661">
        <v>15</v>
      </c>
      <c r="X12" s="661">
        <v>10</v>
      </c>
      <c r="Y12" s="661">
        <v>10</v>
      </c>
      <c r="Z12" s="661">
        <v>10</v>
      </c>
      <c r="AA12" s="662"/>
      <c r="AB12" s="469"/>
      <c r="AC12" s="446" t="str">
        <f t="shared" si="4"/>
        <v>対象</v>
      </c>
      <c r="AD12" s="447">
        <f t="shared" si="9"/>
        <v>3890</v>
      </c>
      <c r="AG12" s="534"/>
      <c r="CE12" s="248"/>
      <c r="CF12" s="247"/>
    </row>
    <row r="13" spans="1:84" ht="24" customHeight="1" x14ac:dyDescent="0.4">
      <c r="A13" s="240">
        <f>VLOOKUP(D13,非表示_活動量と単位!$D$8:$E$75,2,FALSE)</f>
        <v>0</v>
      </c>
      <c r="B13" s="571"/>
      <c r="C13" s="639">
        <v>11</v>
      </c>
      <c r="D13" s="640" t="s">
        <v>953</v>
      </c>
      <c r="E13" s="464">
        <f t="shared" si="6"/>
        <v>10</v>
      </c>
      <c r="F13" s="465" t="str">
        <f t="shared" si="0"/>
        <v>kl</v>
      </c>
      <c r="G13" s="642">
        <v>38.9</v>
      </c>
      <c r="H13" s="465" t="str">
        <f t="shared" si="1"/>
        <v>GJ/kl</v>
      </c>
      <c r="I13" s="641">
        <v>7.0800000000000002E-2</v>
      </c>
      <c r="J13" s="465" t="str">
        <f t="shared" si="2"/>
        <v>t-CO2/GJ</v>
      </c>
      <c r="K13" s="440">
        <f t="shared" si="7"/>
        <v>27.5412</v>
      </c>
      <c r="L13" s="229"/>
      <c r="M13" s="467" t="str">
        <f t="shared" si="3"/>
        <v>使用量</v>
      </c>
      <c r="N13" s="658">
        <v>15</v>
      </c>
      <c r="O13" s="659"/>
      <c r="P13" s="660"/>
      <c r="Q13" s="661"/>
      <c r="R13" s="661"/>
      <c r="S13" s="661"/>
      <c r="T13" s="661"/>
      <c r="U13" s="661"/>
      <c r="V13" s="661"/>
      <c r="W13" s="661"/>
      <c r="X13" s="661"/>
      <c r="Y13" s="661"/>
      <c r="Z13" s="661"/>
      <c r="AA13" s="662">
        <v>5</v>
      </c>
      <c r="AB13" s="469"/>
      <c r="AC13" s="446" t="str">
        <f t="shared" si="4"/>
        <v>対象</v>
      </c>
      <c r="AD13" s="447">
        <f t="shared" si="5"/>
        <v>389</v>
      </c>
      <c r="AG13" s="535"/>
      <c r="CE13" s="248"/>
      <c r="CF13" s="247"/>
    </row>
    <row r="14" spans="1:84" ht="24" customHeight="1" x14ac:dyDescent="0.4">
      <c r="A14" s="240" t="e">
        <f>VLOOKUP(D14,非表示_活動量と単位!$D$8:$E$75,2,FALSE)</f>
        <v>#N/A</v>
      </c>
      <c r="B14" s="571"/>
      <c r="C14" s="559"/>
      <c r="D14" s="463"/>
      <c r="E14" s="464">
        <f t="shared" si="6"/>
        <v>0</v>
      </c>
      <c r="F14" s="465" t="str">
        <f t="shared" si="0"/>
        <v/>
      </c>
      <c r="G14" s="466"/>
      <c r="H14" s="465" t="str">
        <f t="shared" si="1"/>
        <v/>
      </c>
      <c r="I14" s="606"/>
      <c r="J14" s="465" t="str">
        <f t="shared" si="2"/>
        <v/>
      </c>
      <c r="K14" s="440" t="str">
        <f t="shared" si="7"/>
        <v/>
      </c>
      <c r="L14" s="229"/>
      <c r="M14" s="467" t="str">
        <f t="shared" si="3"/>
        <v/>
      </c>
      <c r="N14" s="472"/>
      <c r="O14" s="468"/>
      <c r="P14" s="123"/>
      <c r="Q14" s="286"/>
      <c r="R14" s="286"/>
      <c r="S14" s="287"/>
      <c r="T14" s="287"/>
      <c r="U14" s="287"/>
      <c r="V14" s="287"/>
      <c r="W14" s="287"/>
      <c r="X14" s="287"/>
      <c r="Y14" s="287"/>
      <c r="Z14" s="287"/>
      <c r="AA14" s="473"/>
      <c r="AB14" s="469"/>
      <c r="AC14" s="446" t="str">
        <f t="shared" si="4"/>
        <v/>
      </c>
      <c r="AD14" s="447" t="str">
        <f t="shared" si="5"/>
        <v/>
      </c>
      <c r="AG14" s="534"/>
      <c r="CE14" s="248"/>
      <c r="CF14" s="247"/>
    </row>
    <row r="15" spans="1:84" ht="24" customHeight="1" x14ac:dyDescent="0.4">
      <c r="A15" s="240" t="e">
        <f>VLOOKUP(D15,非表示_活動量と単位!$D$8:$E$75,2,FALSE)</f>
        <v>#N/A</v>
      </c>
      <c r="B15" s="571"/>
      <c r="C15" s="559"/>
      <c r="D15" s="463"/>
      <c r="E15" s="464">
        <f t="shared" si="6"/>
        <v>0</v>
      </c>
      <c r="F15" s="465" t="str">
        <f t="shared" si="0"/>
        <v/>
      </c>
      <c r="G15" s="466"/>
      <c r="H15" s="465" t="str">
        <f t="shared" si="1"/>
        <v/>
      </c>
      <c r="I15" s="606"/>
      <c r="J15" s="465" t="str">
        <f t="shared" si="2"/>
        <v/>
      </c>
      <c r="K15" s="440" t="str">
        <f t="shared" si="7"/>
        <v/>
      </c>
      <c r="L15" s="229"/>
      <c r="M15" s="467" t="str">
        <f t="shared" si="3"/>
        <v/>
      </c>
      <c r="N15" s="472"/>
      <c r="O15" s="468"/>
      <c r="P15" s="123"/>
      <c r="Q15" s="286"/>
      <c r="R15" s="286"/>
      <c r="S15" s="287"/>
      <c r="T15" s="287"/>
      <c r="U15" s="287"/>
      <c r="V15" s="287"/>
      <c r="W15" s="287"/>
      <c r="X15" s="287"/>
      <c r="Y15" s="287"/>
      <c r="Z15" s="287"/>
      <c r="AA15" s="473"/>
      <c r="AB15" s="469"/>
      <c r="AC15" s="446" t="str">
        <f t="shared" si="4"/>
        <v/>
      </c>
      <c r="AD15" s="447" t="str">
        <f t="shared" si="5"/>
        <v/>
      </c>
      <c r="AG15" s="535"/>
      <c r="CE15" s="248"/>
      <c r="CF15" s="247"/>
    </row>
    <row r="16" spans="1:84" ht="24" customHeight="1" x14ac:dyDescent="0.4">
      <c r="A16" s="240" t="e">
        <f>VLOOKUP(D16,非表示_活動量と単位!$D$8:$E$75,2,FALSE)</f>
        <v>#N/A</v>
      </c>
      <c r="B16" s="571"/>
      <c r="C16" s="559"/>
      <c r="D16" s="463"/>
      <c r="E16" s="464">
        <f t="shared" si="6"/>
        <v>0</v>
      </c>
      <c r="F16" s="465" t="str">
        <f t="shared" si="0"/>
        <v/>
      </c>
      <c r="G16" s="466"/>
      <c r="H16" s="465" t="str">
        <f t="shared" si="1"/>
        <v/>
      </c>
      <c r="I16" s="606"/>
      <c r="J16" s="465" t="str">
        <f t="shared" si="2"/>
        <v/>
      </c>
      <c r="K16" s="440" t="str">
        <f t="shared" si="7"/>
        <v/>
      </c>
      <c r="L16" s="229"/>
      <c r="M16" s="467" t="str">
        <f t="shared" si="3"/>
        <v/>
      </c>
      <c r="N16" s="472"/>
      <c r="O16" s="468"/>
      <c r="P16" s="123"/>
      <c r="Q16" s="286"/>
      <c r="R16" s="286"/>
      <c r="S16" s="287"/>
      <c r="T16" s="287"/>
      <c r="U16" s="287"/>
      <c r="V16" s="287"/>
      <c r="W16" s="287"/>
      <c r="X16" s="287"/>
      <c r="Y16" s="287"/>
      <c r="Z16" s="287"/>
      <c r="AA16" s="473"/>
      <c r="AB16" s="469"/>
      <c r="AC16" s="446" t="str">
        <f t="shared" si="4"/>
        <v/>
      </c>
      <c r="AD16" s="447" t="str">
        <f t="shared" si="5"/>
        <v/>
      </c>
      <c r="AG16" s="534"/>
      <c r="CE16" s="248"/>
      <c r="CF16" s="247"/>
    </row>
    <row r="17" spans="1:84" ht="24" customHeight="1" x14ac:dyDescent="0.4">
      <c r="A17" s="240" t="e">
        <f>VLOOKUP(D17,非表示_活動量と単位!$D$8:$E$75,2,FALSE)</f>
        <v>#N/A</v>
      </c>
      <c r="B17" s="571"/>
      <c r="C17" s="559"/>
      <c r="D17" s="463"/>
      <c r="E17" s="464">
        <f t="shared" si="6"/>
        <v>0</v>
      </c>
      <c r="F17" s="465" t="str">
        <f t="shared" si="0"/>
        <v/>
      </c>
      <c r="G17" s="466"/>
      <c r="H17" s="465" t="str">
        <f t="shared" si="1"/>
        <v/>
      </c>
      <c r="I17" s="606"/>
      <c r="J17" s="465" t="str">
        <f t="shared" si="2"/>
        <v/>
      </c>
      <c r="K17" s="440" t="str">
        <f t="shared" si="7"/>
        <v/>
      </c>
      <c r="L17" s="229"/>
      <c r="M17" s="467" t="str">
        <f t="shared" si="3"/>
        <v/>
      </c>
      <c r="N17" s="472"/>
      <c r="O17" s="468"/>
      <c r="P17" s="123"/>
      <c r="Q17" s="286"/>
      <c r="R17" s="286"/>
      <c r="S17" s="287"/>
      <c r="T17" s="287"/>
      <c r="U17" s="287"/>
      <c r="V17" s="287"/>
      <c r="W17" s="287"/>
      <c r="X17" s="287"/>
      <c r="Y17" s="287"/>
      <c r="Z17" s="287"/>
      <c r="AA17" s="473"/>
      <c r="AB17" s="469"/>
      <c r="AC17" s="446" t="str">
        <f t="shared" si="4"/>
        <v/>
      </c>
      <c r="AD17" s="447" t="str">
        <f t="shared" si="5"/>
        <v/>
      </c>
      <c r="AG17" s="535"/>
      <c r="CE17" s="248"/>
      <c r="CF17" s="247"/>
    </row>
    <row r="18" spans="1:84" ht="24" customHeight="1" x14ac:dyDescent="0.4">
      <c r="A18" s="240" t="e">
        <f>VLOOKUP(D18,非表示_活動量と単位!$D$8:$E$75,2,FALSE)</f>
        <v>#N/A</v>
      </c>
      <c r="B18" s="571"/>
      <c r="C18" s="559"/>
      <c r="D18" s="463"/>
      <c r="E18" s="464">
        <f t="shared" si="6"/>
        <v>0</v>
      </c>
      <c r="F18" s="465" t="str">
        <f t="shared" si="0"/>
        <v/>
      </c>
      <c r="G18" s="466"/>
      <c r="H18" s="465" t="str">
        <f t="shared" si="1"/>
        <v/>
      </c>
      <c r="I18" s="606"/>
      <c r="J18" s="465" t="str">
        <f t="shared" si="2"/>
        <v/>
      </c>
      <c r="K18" s="440" t="str">
        <f t="shared" si="7"/>
        <v/>
      </c>
      <c r="L18" s="229"/>
      <c r="M18" s="467" t="str">
        <f t="shared" si="3"/>
        <v/>
      </c>
      <c r="N18" s="472"/>
      <c r="O18" s="468"/>
      <c r="P18" s="123"/>
      <c r="Q18" s="286"/>
      <c r="R18" s="286"/>
      <c r="S18" s="287"/>
      <c r="T18" s="287"/>
      <c r="U18" s="287"/>
      <c r="V18" s="287"/>
      <c r="W18" s="287"/>
      <c r="X18" s="287"/>
      <c r="Y18" s="287"/>
      <c r="Z18" s="287"/>
      <c r="AA18" s="473"/>
      <c r="AB18" s="469"/>
      <c r="AC18" s="446" t="str">
        <f t="shared" si="4"/>
        <v/>
      </c>
      <c r="AD18" s="447" t="str">
        <f t="shared" si="5"/>
        <v/>
      </c>
      <c r="AG18" s="534"/>
      <c r="CE18" s="248"/>
      <c r="CF18" s="247"/>
    </row>
    <row r="19" spans="1:84" ht="24" customHeight="1" x14ac:dyDescent="0.4">
      <c r="A19" s="240" t="e">
        <f>VLOOKUP(D19,非表示_活動量と単位!$D$8:$E$75,2,FALSE)</f>
        <v>#N/A</v>
      </c>
      <c r="B19" s="571"/>
      <c r="C19" s="559"/>
      <c r="D19" s="463"/>
      <c r="E19" s="464">
        <f t="shared" si="6"/>
        <v>0</v>
      </c>
      <c r="F19" s="465" t="str">
        <f t="shared" si="0"/>
        <v/>
      </c>
      <c r="G19" s="466"/>
      <c r="H19" s="465" t="str">
        <f t="shared" si="1"/>
        <v/>
      </c>
      <c r="I19" s="606"/>
      <c r="J19" s="465" t="str">
        <f t="shared" si="2"/>
        <v/>
      </c>
      <c r="K19" s="440" t="str">
        <f t="shared" si="7"/>
        <v/>
      </c>
      <c r="L19" s="229"/>
      <c r="M19" s="467" t="str">
        <f t="shared" si="3"/>
        <v/>
      </c>
      <c r="N19" s="472"/>
      <c r="O19" s="468"/>
      <c r="P19" s="123"/>
      <c r="Q19" s="286"/>
      <c r="R19" s="286"/>
      <c r="S19" s="287"/>
      <c r="T19" s="287"/>
      <c r="U19" s="287"/>
      <c r="V19" s="287"/>
      <c r="W19" s="287"/>
      <c r="X19" s="287"/>
      <c r="Y19" s="287"/>
      <c r="Z19" s="287"/>
      <c r="AA19" s="473"/>
      <c r="AB19" s="469"/>
      <c r="AC19" s="446" t="str">
        <f t="shared" si="4"/>
        <v/>
      </c>
      <c r="AD19" s="447" t="str">
        <f t="shared" si="5"/>
        <v/>
      </c>
      <c r="AG19" s="535"/>
      <c r="CE19" s="248"/>
      <c r="CF19" s="247"/>
    </row>
    <row r="20" spans="1:84" ht="24" customHeight="1" x14ac:dyDescent="0.4">
      <c r="A20" s="240" t="e">
        <f>VLOOKUP(D20,非表示_活動量と単位!$D$8:$E$75,2,FALSE)</f>
        <v>#N/A</v>
      </c>
      <c r="B20" s="571"/>
      <c r="C20" s="559"/>
      <c r="D20" s="463"/>
      <c r="E20" s="464">
        <f t="shared" si="6"/>
        <v>0</v>
      </c>
      <c r="F20" s="465" t="str">
        <f t="shared" si="0"/>
        <v/>
      </c>
      <c r="G20" s="466"/>
      <c r="H20" s="465" t="str">
        <f t="shared" si="1"/>
        <v/>
      </c>
      <c r="I20" s="606"/>
      <c r="J20" s="465" t="str">
        <f t="shared" si="2"/>
        <v/>
      </c>
      <c r="K20" s="440" t="str">
        <f t="shared" si="7"/>
        <v/>
      </c>
      <c r="L20" s="229"/>
      <c r="M20" s="467" t="str">
        <f t="shared" si="3"/>
        <v/>
      </c>
      <c r="N20" s="472"/>
      <c r="O20" s="468"/>
      <c r="P20" s="123"/>
      <c r="Q20" s="286"/>
      <c r="R20" s="286"/>
      <c r="S20" s="287"/>
      <c r="T20" s="287"/>
      <c r="U20" s="287"/>
      <c r="V20" s="287"/>
      <c r="W20" s="287"/>
      <c r="X20" s="287"/>
      <c r="Y20" s="287"/>
      <c r="Z20" s="287"/>
      <c r="AA20" s="473"/>
      <c r="AB20" s="469"/>
      <c r="AC20" s="446" t="str">
        <f t="shared" si="4"/>
        <v/>
      </c>
      <c r="AD20" s="447" t="str">
        <f t="shared" si="5"/>
        <v/>
      </c>
      <c r="AG20" s="534"/>
      <c r="CE20" s="248"/>
      <c r="CF20" s="247"/>
    </row>
    <row r="21" spans="1:84" ht="24" customHeight="1" thickBot="1" x14ac:dyDescent="0.45">
      <c r="A21" s="240" t="e">
        <f>VLOOKUP(D21,非表示_活動量と単位!$D$8:$E$75,2,FALSE)</f>
        <v>#N/A</v>
      </c>
      <c r="B21" s="571"/>
      <c r="C21" s="554"/>
      <c r="D21" s="474"/>
      <c r="E21" s="343">
        <f t="shared" si="6"/>
        <v>0</v>
      </c>
      <c r="F21" s="475" t="str">
        <f t="shared" si="0"/>
        <v/>
      </c>
      <c r="G21" s="476"/>
      <c r="H21" s="475" t="str">
        <f t="shared" si="1"/>
        <v/>
      </c>
      <c r="I21" s="607"/>
      <c r="J21" s="475" t="str">
        <f t="shared" si="2"/>
        <v/>
      </c>
      <c r="K21" s="443" t="str">
        <f>IF($D21="","",IF($A21=0,E21*G21*I21,E21*I21))</f>
        <v/>
      </c>
      <c r="L21" s="230"/>
      <c r="M21" s="478" t="str">
        <f t="shared" si="3"/>
        <v/>
      </c>
      <c r="N21" s="479"/>
      <c r="O21" s="480"/>
      <c r="P21" s="124"/>
      <c r="Q21" s="289"/>
      <c r="R21" s="289"/>
      <c r="S21" s="290"/>
      <c r="T21" s="290"/>
      <c r="U21" s="290"/>
      <c r="V21" s="290"/>
      <c r="W21" s="290"/>
      <c r="X21" s="290"/>
      <c r="Y21" s="290"/>
      <c r="Z21" s="290"/>
      <c r="AA21" s="481"/>
      <c r="AB21" s="482"/>
      <c r="AC21" s="448" t="str">
        <f t="shared" si="4"/>
        <v/>
      </c>
      <c r="AD21" s="449" t="str">
        <f t="shared" si="5"/>
        <v/>
      </c>
      <c r="AG21" s="535"/>
      <c r="CE21" s="248"/>
      <c r="CF21" s="247"/>
    </row>
    <row r="22" spans="1:84" ht="24" customHeight="1" x14ac:dyDescent="0.4">
      <c r="A22" s="240">
        <f t="shared" ref="A22:A30" si="10">IF($G22="",1,0)</f>
        <v>1</v>
      </c>
      <c r="B22" s="571"/>
      <c r="C22" s="560"/>
      <c r="D22" s="485" t="s">
        <v>644</v>
      </c>
      <c r="E22" s="486">
        <f>(SUM(O22:Z22)+(N22-AA22)-AB22)</f>
        <v>0</v>
      </c>
      <c r="F22" s="487"/>
      <c r="G22" s="488"/>
      <c r="H22" s="487"/>
      <c r="I22" s="608"/>
      <c r="J22" s="487"/>
      <c r="K22" s="439" t="str">
        <f>IF($C22="","",IF($A22=0,E22*G22*I22,E22*I22))</f>
        <v/>
      </c>
      <c r="L22" s="231"/>
      <c r="M22" s="489"/>
      <c r="N22" s="490"/>
      <c r="O22" s="491"/>
      <c r="P22" s="125"/>
      <c r="Q22" s="291"/>
      <c r="R22" s="291"/>
      <c r="S22" s="292"/>
      <c r="T22" s="292"/>
      <c r="U22" s="292"/>
      <c r="V22" s="292"/>
      <c r="W22" s="292"/>
      <c r="X22" s="292"/>
      <c r="Y22" s="292"/>
      <c r="Z22" s="292"/>
      <c r="AA22" s="492"/>
      <c r="AB22" s="493"/>
      <c r="AC22" s="450" t="str">
        <f t="shared" si="4"/>
        <v>---</v>
      </c>
      <c r="AD22" s="451" t="str">
        <f t="shared" si="5"/>
        <v>---</v>
      </c>
      <c r="AG22" s="535"/>
      <c r="CE22" s="248"/>
      <c r="CF22" s="247"/>
    </row>
    <row r="23" spans="1:84" ht="24" customHeight="1" x14ac:dyDescent="0.4">
      <c r="A23" s="240">
        <f t="shared" si="10"/>
        <v>1</v>
      </c>
      <c r="B23" s="571"/>
      <c r="C23" s="559"/>
      <c r="D23" s="496" t="s">
        <v>644</v>
      </c>
      <c r="E23" s="464">
        <f t="shared" ref="E23:E31" si="11">(SUM(O23:Z23)+(N23-AA23)-AB23)</f>
        <v>0</v>
      </c>
      <c r="F23" s="497"/>
      <c r="G23" s="466"/>
      <c r="H23" s="497"/>
      <c r="I23" s="606"/>
      <c r="J23" s="497"/>
      <c r="K23" s="440" t="str">
        <f t="shared" ref="K23:K31" si="12">IF($C23="","",IF($A23=0,E23*G23*I23,E23*I23))</f>
        <v/>
      </c>
      <c r="L23" s="229"/>
      <c r="M23" s="498"/>
      <c r="N23" s="472"/>
      <c r="O23" s="468"/>
      <c r="P23" s="123"/>
      <c r="Q23" s="286"/>
      <c r="R23" s="286"/>
      <c r="S23" s="287"/>
      <c r="T23" s="287"/>
      <c r="U23" s="287"/>
      <c r="V23" s="287"/>
      <c r="W23" s="287"/>
      <c r="X23" s="287"/>
      <c r="Y23" s="287"/>
      <c r="Z23" s="287"/>
      <c r="AA23" s="473"/>
      <c r="AB23" s="469"/>
      <c r="AC23" s="446" t="str">
        <f t="shared" si="4"/>
        <v>---</v>
      </c>
      <c r="AD23" s="452" t="str">
        <f t="shared" ref="AD23:AD24" si="13">IF($D23="","",IF(AC23="---","---",IF(OR($D23="系統電力",$D23="産業用蒸気",$D23="温水",$D23="冷水",$D23="蒸気（産業用以外）"),E23*VLOOKUP($D23,GJ換算係数,2,FALSE),E23*G23)))</f>
        <v>---</v>
      </c>
      <c r="CE23" s="248"/>
      <c r="CF23" s="247"/>
    </row>
    <row r="24" spans="1:84" ht="24" customHeight="1" x14ac:dyDescent="0.4">
      <c r="A24" s="240">
        <f t="shared" si="10"/>
        <v>1</v>
      </c>
      <c r="B24" s="571"/>
      <c r="C24" s="559"/>
      <c r="D24" s="496" t="s">
        <v>644</v>
      </c>
      <c r="E24" s="464">
        <f t="shared" si="11"/>
        <v>0</v>
      </c>
      <c r="F24" s="497"/>
      <c r="G24" s="466"/>
      <c r="H24" s="497"/>
      <c r="I24" s="606"/>
      <c r="J24" s="497"/>
      <c r="K24" s="440" t="str">
        <f t="shared" si="12"/>
        <v/>
      </c>
      <c r="L24" s="229"/>
      <c r="M24" s="498"/>
      <c r="N24" s="472"/>
      <c r="O24" s="468"/>
      <c r="P24" s="123"/>
      <c r="Q24" s="286"/>
      <c r="R24" s="286"/>
      <c r="S24" s="287"/>
      <c r="T24" s="287"/>
      <c r="U24" s="287"/>
      <c r="V24" s="287"/>
      <c r="W24" s="287"/>
      <c r="X24" s="287"/>
      <c r="Y24" s="287"/>
      <c r="Z24" s="287"/>
      <c r="AA24" s="473"/>
      <c r="AB24" s="469"/>
      <c r="AC24" s="446" t="str">
        <f t="shared" si="4"/>
        <v>---</v>
      </c>
      <c r="AD24" s="452" t="str">
        <f t="shared" si="13"/>
        <v>---</v>
      </c>
      <c r="CE24" s="248"/>
      <c r="CF24" s="247"/>
    </row>
    <row r="25" spans="1:84" ht="24" customHeight="1" x14ac:dyDescent="0.4">
      <c r="A25" s="240">
        <f t="shared" si="10"/>
        <v>1</v>
      </c>
      <c r="B25" s="571"/>
      <c r="C25" s="559"/>
      <c r="D25" s="496" t="s">
        <v>644</v>
      </c>
      <c r="E25" s="464">
        <f t="shared" si="11"/>
        <v>0</v>
      </c>
      <c r="F25" s="497"/>
      <c r="G25" s="466"/>
      <c r="H25" s="497"/>
      <c r="I25" s="606"/>
      <c r="J25" s="497"/>
      <c r="K25" s="440" t="str">
        <f t="shared" si="12"/>
        <v/>
      </c>
      <c r="L25" s="229"/>
      <c r="M25" s="498"/>
      <c r="N25" s="472"/>
      <c r="O25" s="468"/>
      <c r="P25" s="123"/>
      <c r="Q25" s="286"/>
      <c r="R25" s="286"/>
      <c r="S25" s="287"/>
      <c r="T25" s="287"/>
      <c r="U25" s="287"/>
      <c r="V25" s="287"/>
      <c r="W25" s="287"/>
      <c r="X25" s="287"/>
      <c r="Y25" s="287"/>
      <c r="Z25" s="287"/>
      <c r="AA25" s="473"/>
      <c r="AB25" s="469"/>
      <c r="AC25" s="446" t="str">
        <f t="shared" si="4"/>
        <v>---</v>
      </c>
      <c r="AD25" s="452" t="str">
        <f t="shared" ref="AD25:AD26" si="14">IF($D25="","",IF(AC25="---","---",IF(OR($D25="系統電力",$D25="産業用蒸気",$D25="温水",$D25="冷水",$D25="蒸気（産業用以外）"),E25*VLOOKUP($D25,GJ換算係数,2,FALSE),E25*G25)))</f>
        <v>---</v>
      </c>
      <c r="CE25" s="248"/>
      <c r="CF25" s="247"/>
    </row>
    <row r="26" spans="1:84" ht="24" customHeight="1" x14ac:dyDescent="0.4">
      <c r="A26" s="240">
        <f t="shared" si="10"/>
        <v>1</v>
      </c>
      <c r="B26" s="571"/>
      <c r="C26" s="559"/>
      <c r="D26" s="496" t="s">
        <v>644</v>
      </c>
      <c r="E26" s="464">
        <f t="shared" si="11"/>
        <v>0</v>
      </c>
      <c r="F26" s="497"/>
      <c r="G26" s="466"/>
      <c r="H26" s="497"/>
      <c r="I26" s="606"/>
      <c r="J26" s="497"/>
      <c r="K26" s="440" t="str">
        <f t="shared" si="12"/>
        <v/>
      </c>
      <c r="L26" s="229"/>
      <c r="M26" s="498"/>
      <c r="N26" s="472"/>
      <c r="O26" s="468"/>
      <c r="P26" s="123"/>
      <c r="Q26" s="286"/>
      <c r="R26" s="286"/>
      <c r="S26" s="287"/>
      <c r="T26" s="287"/>
      <c r="U26" s="287"/>
      <c r="V26" s="287"/>
      <c r="W26" s="287"/>
      <c r="X26" s="287"/>
      <c r="Y26" s="287"/>
      <c r="Z26" s="287"/>
      <c r="AA26" s="473"/>
      <c r="AB26" s="469"/>
      <c r="AC26" s="446" t="str">
        <f t="shared" si="4"/>
        <v>---</v>
      </c>
      <c r="AD26" s="452" t="str">
        <f t="shared" si="14"/>
        <v>---</v>
      </c>
      <c r="CE26" s="248"/>
      <c r="CF26" s="247"/>
    </row>
    <row r="27" spans="1:84" ht="24" customHeight="1" x14ac:dyDescent="0.4">
      <c r="A27" s="240">
        <f t="shared" si="10"/>
        <v>1</v>
      </c>
      <c r="B27" s="571"/>
      <c r="C27" s="559"/>
      <c r="D27" s="496" t="s">
        <v>644</v>
      </c>
      <c r="E27" s="464">
        <f t="shared" si="11"/>
        <v>0</v>
      </c>
      <c r="F27" s="497"/>
      <c r="G27" s="466"/>
      <c r="H27" s="497"/>
      <c r="I27" s="606"/>
      <c r="J27" s="497"/>
      <c r="K27" s="440" t="str">
        <f t="shared" si="12"/>
        <v/>
      </c>
      <c r="L27" s="229"/>
      <c r="M27" s="498"/>
      <c r="N27" s="472"/>
      <c r="O27" s="468"/>
      <c r="P27" s="123"/>
      <c r="Q27" s="286"/>
      <c r="R27" s="286"/>
      <c r="S27" s="287"/>
      <c r="T27" s="287"/>
      <c r="U27" s="287"/>
      <c r="V27" s="287"/>
      <c r="W27" s="287"/>
      <c r="X27" s="287"/>
      <c r="Y27" s="287"/>
      <c r="Z27" s="287"/>
      <c r="AA27" s="473"/>
      <c r="AB27" s="469"/>
      <c r="AC27" s="446" t="str">
        <f t="shared" si="4"/>
        <v>---</v>
      </c>
      <c r="AD27" s="452" t="str">
        <f t="shared" si="5"/>
        <v>---</v>
      </c>
      <c r="CE27" s="248"/>
      <c r="CF27" s="247"/>
    </row>
    <row r="28" spans="1:84" ht="24" customHeight="1" x14ac:dyDescent="0.4">
      <c r="A28" s="240">
        <f t="shared" si="10"/>
        <v>1</v>
      </c>
      <c r="B28" s="571"/>
      <c r="C28" s="559"/>
      <c r="D28" s="496" t="s">
        <v>644</v>
      </c>
      <c r="E28" s="464">
        <f t="shared" si="11"/>
        <v>0</v>
      </c>
      <c r="F28" s="497"/>
      <c r="G28" s="466"/>
      <c r="H28" s="497"/>
      <c r="I28" s="606"/>
      <c r="J28" s="497"/>
      <c r="K28" s="440" t="str">
        <f t="shared" si="12"/>
        <v/>
      </c>
      <c r="L28" s="229"/>
      <c r="M28" s="498"/>
      <c r="N28" s="472"/>
      <c r="O28" s="468"/>
      <c r="P28" s="123"/>
      <c r="Q28" s="286"/>
      <c r="R28" s="286"/>
      <c r="S28" s="287"/>
      <c r="T28" s="287"/>
      <c r="U28" s="287"/>
      <c r="V28" s="287"/>
      <c r="W28" s="287"/>
      <c r="X28" s="287"/>
      <c r="Y28" s="287"/>
      <c r="Z28" s="287"/>
      <c r="AA28" s="473"/>
      <c r="AB28" s="469"/>
      <c r="AC28" s="446" t="str">
        <f t="shared" si="4"/>
        <v>---</v>
      </c>
      <c r="AD28" s="452" t="str">
        <f t="shared" ref="AD28" si="15">IF($D28="","",IF(AC28="---","---",IF(OR($D28="系統電力",$D28="産業用蒸気",$D28="温水",$D28="冷水",$D28="蒸気（産業用以外）"),E28*VLOOKUP($D28,GJ換算係数,2,FALSE),E28*G28)))</f>
        <v>---</v>
      </c>
      <c r="CE28" s="248"/>
      <c r="CF28" s="247"/>
    </row>
    <row r="29" spans="1:84" ht="24" customHeight="1" x14ac:dyDescent="0.4">
      <c r="A29" s="240">
        <f t="shared" si="10"/>
        <v>1</v>
      </c>
      <c r="B29" s="571"/>
      <c r="C29" s="559"/>
      <c r="D29" s="496" t="s">
        <v>644</v>
      </c>
      <c r="E29" s="464">
        <f t="shared" si="11"/>
        <v>0</v>
      </c>
      <c r="F29" s="497"/>
      <c r="G29" s="466"/>
      <c r="H29" s="497"/>
      <c r="I29" s="606"/>
      <c r="J29" s="497"/>
      <c r="K29" s="440" t="str">
        <f t="shared" si="12"/>
        <v/>
      </c>
      <c r="L29" s="229"/>
      <c r="M29" s="498"/>
      <c r="N29" s="472"/>
      <c r="O29" s="468"/>
      <c r="P29" s="123"/>
      <c r="Q29" s="286"/>
      <c r="R29" s="286"/>
      <c r="S29" s="287"/>
      <c r="T29" s="287"/>
      <c r="U29" s="287"/>
      <c r="V29" s="287"/>
      <c r="W29" s="287"/>
      <c r="X29" s="287"/>
      <c r="Y29" s="287"/>
      <c r="Z29" s="287"/>
      <c r="AA29" s="473"/>
      <c r="AB29" s="469"/>
      <c r="AC29" s="446" t="str">
        <f t="shared" si="4"/>
        <v>---</v>
      </c>
      <c r="AD29" s="452" t="str">
        <f t="shared" ref="AD29" si="16">IF($D29="","",IF(AC29="---","---",IF(OR($D29="系統電力",$D29="産業用蒸気",$D29="温水",$D29="冷水",$D29="蒸気（産業用以外）"),E29*VLOOKUP($D29,GJ換算係数,2,FALSE),E29*G29)))</f>
        <v>---</v>
      </c>
      <c r="CE29" s="248"/>
      <c r="CF29" s="247"/>
    </row>
    <row r="30" spans="1:84" ht="24" customHeight="1" x14ac:dyDescent="0.4">
      <c r="A30" s="240">
        <f t="shared" si="10"/>
        <v>1</v>
      </c>
      <c r="B30" s="571"/>
      <c r="C30" s="559"/>
      <c r="D30" s="496" t="s">
        <v>644</v>
      </c>
      <c r="E30" s="464">
        <f t="shared" si="11"/>
        <v>0</v>
      </c>
      <c r="F30" s="497"/>
      <c r="G30" s="466"/>
      <c r="H30" s="497"/>
      <c r="I30" s="606"/>
      <c r="J30" s="497"/>
      <c r="K30" s="440" t="str">
        <f t="shared" si="12"/>
        <v/>
      </c>
      <c r="L30" s="229"/>
      <c r="M30" s="498"/>
      <c r="N30" s="472"/>
      <c r="O30" s="468"/>
      <c r="P30" s="123"/>
      <c r="Q30" s="286"/>
      <c r="R30" s="286"/>
      <c r="S30" s="287"/>
      <c r="T30" s="287"/>
      <c r="U30" s="287"/>
      <c r="V30" s="287"/>
      <c r="W30" s="287"/>
      <c r="X30" s="287"/>
      <c r="Y30" s="287"/>
      <c r="Z30" s="287"/>
      <c r="AA30" s="473"/>
      <c r="AB30" s="469"/>
      <c r="AC30" s="446" t="str">
        <f t="shared" si="4"/>
        <v>---</v>
      </c>
      <c r="AD30" s="452" t="str">
        <f t="shared" si="5"/>
        <v>---</v>
      </c>
      <c r="CE30" s="248"/>
      <c r="CF30" s="247"/>
    </row>
    <row r="31" spans="1:84" ht="24" customHeight="1" thickBot="1" x14ac:dyDescent="0.45">
      <c r="A31" s="240">
        <f t="shared" ref="A31" si="17">IF($G31="",1,0)</f>
        <v>1</v>
      </c>
      <c r="B31" s="571"/>
      <c r="C31" s="555"/>
      <c r="D31" s="500" t="s">
        <v>644</v>
      </c>
      <c r="E31" s="344">
        <f t="shared" si="11"/>
        <v>0</v>
      </c>
      <c r="F31" s="501"/>
      <c r="G31" s="502"/>
      <c r="H31" s="501"/>
      <c r="I31" s="609"/>
      <c r="J31" s="501"/>
      <c r="K31" s="441" t="str">
        <f t="shared" si="12"/>
        <v/>
      </c>
      <c r="L31" s="232"/>
      <c r="M31" s="503"/>
      <c r="N31" s="504"/>
      <c r="O31" s="505"/>
      <c r="P31" s="126"/>
      <c r="Q31" s="293"/>
      <c r="R31" s="293"/>
      <c r="S31" s="294"/>
      <c r="T31" s="294"/>
      <c r="U31" s="294"/>
      <c r="V31" s="294"/>
      <c r="W31" s="294"/>
      <c r="X31" s="294"/>
      <c r="Y31" s="294"/>
      <c r="Z31" s="294"/>
      <c r="AA31" s="506"/>
      <c r="AB31" s="507"/>
      <c r="AC31" s="453" t="str">
        <f t="shared" si="4"/>
        <v>---</v>
      </c>
      <c r="AD31" s="454" t="str">
        <f t="shared" si="5"/>
        <v>---</v>
      </c>
      <c r="CE31" s="248"/>
      <c r="CF31" s="247"/>
    </row>
    <row r="32" spans="1:84" ht="27" customHeight="1" thickBot="1" x14ac:dyDescent="0.45">
      <c r="A32" s="365"/>
      <c r="B32" s="298"/>
      <c r="C32" s="298"/>
      <c r="D32" s="298"/>
      <c r="E32" s="243"/>
      <c r="F32" s="243"/>
      <c r="G32" s="243"/>
      <c r="H32" s="243"/>
      <c r="I32" s="955" t="s">
        <v>756</v>
      </c>
      <c r="J32" s="956"/>
      <c r="K32" s="696">
        <f>SUM($K$7:$K$31)+SUM($K$48:$K$102)</f>
        <v>5209.9170000000004</v>
      </c>
      <c r="L32" s="511"/>
      <c r="M32" s="300"/>
      <c r="N32" s="300"/>
      <c r="O32" s="300"/>
      <c r="P32" s="300"/>
      <c r="Q32" s="300"/>
      <c r="R32" s="300"/>
      <c r="S32" s="223"/>
      <c r="T32" s="223"/>
      <c r="U32" s="223"/>
      <c r="V32" s="223"/>
      <c r="W32" s="223"/>
      <c r="X32" s="223"/>
      <c r="Y32" s="223"/>
      <c r="Z32" s="223"/>
      <c r="AA32" s="223"/>
      <c r="AB32" s="223"/>
      <c r="AC32" s="238" t="s">
        <v>782</v>
      </c>
      <c r="AD32" s="696">
        <f>SUM($AD$7:$AD$31)+SUM($AD$48:$AD$102)</f>
        <v>67822.399999999994</v>
      </c>
      <c r="CE32" s="248"/>
      <c r="CF32" s="247"/>
    </row>
    <row r="33" spans="1:84" ht="27" customHeight="1" thickBot="1" x14ac:dyDescent="0.45">
      <c r="A33" s="365"/>
      <c r="B33" s="298"/>
      <c r="C33" s="298"/>
      <c r="D33" s="298"/>
      <c r="E33" s="243"/>
      <c r="F33" s="243"/>
      <c r="G33" s="243"/>
      <c r="H33" s="243"/>
      <c r="I33" s="957" t="s">
        <v>781</v>
      </c>
      <c r="J33" s="958"/>
      <c r="K33" s="696">
        <f>SUMIFS(K7:K31,AC7:AC31,"対象")+SUMIFS(K48:K102,AC48:AC102,"対象")</f>
        <v>4285.9170000000004</v>
      </c>
      <c r="L33" s="511"/>
      <c r="M33" s="300"/>
      <c r="N33" s="300"/>
      <c r="O33" s="300"/>
      <c r="P33" s="300"/>
      <c r="Q33" s="300"/>
      <c r="R33" s="300"/>
      <c r="S33" s="223"/>
      <c r="T33" s="223"/>
      <c r="U33" s="223"/>
      <c r="V33" s="223"/>
      <c r="W33" s="223"/>
      <c r="X33" s="223"/>
      <c r="Y33" s="223"/>
      <c r="Z33" s="223"/>
      <c r="AA33" s="223"/>
      <c r="AB33" s="223"/>
      <c r="AC33" s="239" t="s">
        <v>975</v>
      </c>
      <c r="AD33" s="699">
        <f>IFERROR(K33/AD32,"---")</f>
        <v>6.3193237042628997E-2</v>
      </c>
      <c r="CE33" s="248"/>
      <c r="CF33" s="247"/>
    </row>
    <row r="34" spans="1:84" ht="12" customHeight="1" x14ac:dyDescent="0.4">
      <c r="A34" s="365"/>
      <c r="B34" s="301"/>
      <c r="C34" s="302"/>
      <c r="D34" s="303"/>
      <c r="E34" s="243"/>
      <c r="F34" s="243"/>
      <c r="G34" s="243"/>
      <c r="H34" s="243"/>
      <c r="I34" s="243"/>
      <c r="J34" s="299"/>
      <c r="K34" s="299"/>
      <c r="L34" s="299"/>
      <c r="M34" s="300"/>
      <c r="N34" s="300"/>
      <c r="O34" s="300"/>
      <c r="P34" s="300"/>
      <c r="Q34" s="300"/>
      <c r="R34" s="300"/>
      <c r="S34" s="223"/>
      <c r="T34" s="223"/>
      <c r="U34" s="223"/>
      <c r="V34" s="223"/>
      <c r="W34" s="223"/>
      <c r="X34" s="223"/>
      <c r="Y34" s="223"/>
      <c r="Z34" s="223"/>
      <c r="AA34" s="223"/>
      <c r="AB34" s="223"/>
      <c r="AC34" s="223"/>
      <c r="AD34" s="223"/>
      <c r="CE34" s="248"/>
      <c r="CF34" s="247"/>
    </row>
    <row r="35" spans="1:84" ht="12" customHeight="1" x14ac:dyDescent="0.4">
      <c r="A35" s="366"/>
      <c r="B35" s="567" t="s">
        <v>870</v>
      </c>
      <c r="C35" s="279" t="s">
        <v>876</v>
      </c>
      <c r="D35" s="110"/>
      <c r="E35" s="243"/>
      <c r="F35" s="243"/>
      <c r="G35" s="243"/>
      <c r="H35" s="243"/>
      <c r="I35" s="243"/>
      <c r="J35" s="299"/>
      <c r="K35" s="299"/>
      <c r="L35" s="299"/>
      <c r="M35" s="300"/>
      <c r="N35" s="300"/>
      <c r="O35" s="300"/>
      <c r="P35" s="300"/>
      <c r="Q35" s="300"/>
      <c r="R35" s="300"/>
      <c r="S35" s="223"/>
      <c r="T35" s="223"/>
      <c r="U35" s="223"/>
      <c r="V35" s="223"/>
      <c r="W35" s="223"/>
      <c r="X35" s="223"/>
      <c r="Y35" s="223"/>
      <c r="Z35" s="223"/>
      <c r="AA35" s="223"/>
      <c r="AB35" s="223"/>
      <c r="AC35" s="223"/>
      <c r="AD35" s="223"/>
      <c r="CE35" s="248"/>
      <c r="CF35" s="247"/>
    </row>
    <row r="36" spans="1:84" ht="14.45" customHeight="1" x14ac:dyDescent="0.4">
      <c r="A36" s="366"/>
      <c r="B36" s="567" t="s">
        <v>582</v>
      </c>
      <c r="C36" s="147" t="s">
        <v>965</v>
      </c>
      <c r="D36" s="110"/>
      <c r="E36" s="243"/>
      <c r="F36" s="243"/>
      <c r="G36" s="243"/>
      <c r="H36" s="243"/>
      <c r="I36" s="243"/>
      <c r="J36" s="243"/>
      <c r="K36" s="243"/>
      <c r="L36" s="243"/>
      <c r="M36" s="243"/>
      <c r="N36" s="243"/>
      <c r="O36" s="243"/>
      <c r="P36" s="243"/>
      <c r="Q36" s="243"/>
      <c r="R36" s="243"/>
      <c r="S36" s="223"/>
      <c r="T36" s="223"/>
      <c r="U36" s="223"/>
      <c r="V36" s="223"/>
      <c r="W36" s="223"/>
      <c r="X36" s="223"/>
      <c r="Y36" s="223"/>
      <c r="Z36" s="223"/>
      <c r="AA36" s="223"/>
      <c r="AB36" s="223"/>
      <c r="AC36" s="223"/>
      <c r="AD36" s="223"/>
      <c r="CE36" s="249"/>
      <c r="CF36" s="247"/>
    </row>
    <row r="37" spans="1:84" ht="14.45" customHeight="1" x14ac:dyDescent="0.4">
      <c r="A37" s="366"/>
      <c r="B37" s="568"/>
      <c r="C37" s="277" t="s">
        <v>966</v>
      </c>
      <c r="D37" s="110"/>
      <c r="E37" s="243"/>
      <c r="F37" s="243"/>
      <c r="G37" s="243"/>
      <c r="H37" s="243"/>
      <c r="I37" s="243"/>
      <c r="J37" s="243"/>
      <c r="K37" s="243"/>
      <c r="L37" s="243"/>
      <c r="M37" s="243"/>
      <c r="N37" s="243"/>
      <c r="O37" s="243"/>
      <c r="P37" s="243"/>
      <c r="Q37" s="243"/>
      <c r="R37" s="243"/>
      <c r="S37" s="223"/>
      <c r="T37" s="223"/>
      <c r="U37" s="223"/>
      <c r="V37" s="223"/>
      <c r="W37" s="223"/>
      <c r="X37" s="223"/>
      <c r="Y37" s="223"/>
      <c r="Z37" s="223"/>
      <c r="AA37" s="223"/>
      <c r="AB37" s="223"/>
      <c r="AC37" s="223"/>
      <c r="AD37" s="223"/>
      <c r="CE37" s="250"/>
      <c r="CF37" s="247"/>
    </row>
    <row r="38" spans="1:84" ht="14.45" customHeight="1" x14ac:dyDescent="0.4">
      <c r="A38" s="366"/>
      <c r="B38" s="568"/>
      <c r="C38" s="41" t="s">
        <v>985</v>
      </c>
      <c r="D38" s="41"/>
      <c r="E38" s="243"/>
      <c r="F38" s="243"/>
      <c r="G38" s="243"/>
      <c r="H38" s="243"/>
      <c r="I38" s="243"/>
      <c r="J38" s="243"/>
      <c r="K38" s="243"/>
      <c r="L38" s="243"/>
      <c r="M38" s="243"/>
      <c r="N38" s="243"/>
      <c r="O38" s="243"/>
      <c r="P38" s="243"/>
      <c r="Q38" s="243"/>
      <c r="R38" s="243"/>
      <c r="S38" s="223"/>
      <c r="T38" s="223"/>
      <c r="U38" s="223"/>
      <c r="V38" s="223"/>
      <c r="W38" s="223"/>
      <c r="X38" s="223"/>
      <c r="Y38" s="223"/>
      <c r="Z38" s="223"/>
      <c r="AA38" s="223"/>
      <c r="AB38" s="223"/>
      <c r="AC38" s="223"/>
      <c r="AD38" s="223"/>
      <c r="CE38" s="250"/>
      <c r="CF38" s="247"/>
    </row>
    <row r="39" spans="1:84" ht="14.45" customHeight="1" x14ac:dyDescent="0.4">
      <c r="A39" s="366"/>
      <c r="B39" s="567"/>
      <c r="C39" s="277" t="s">
        <v>967</v>
      </c>
      <c r="D39" s="278"/>
      <c r="E39" s="243"/>
      <c r="F39" s="243"/>
      <c r="G39" s="243"/>
      <c r="H39" s="243"/>
      <c r="I39" s="243"/>
      <c r="J39" s="243"/>
      <c r="K39" s="243"/>
      <c r="L39" s="243"/>
      <c r="M39" s="243"/>
      <c r="N39" s="243"/>
      <c r="O39" s="243"/>
      <c r="P39" s="243"/>
      <c r="Q39" s="243"/>
      <c r="R39" s="243"/>
      <c r="S39" s="223"/>
      <c r="T39" s="223"/>
      <c r="U39" s="223"/>
      <c r="V39" s="223"/>
      <c r="W39" s="223"/>
      <c r="X39" s="223"/>
      <c r="Y39" s="223"/>
      <c r="Z39" s="223"/>
      <c r="AA39" s="223"/>
      <c r="AB39" s="223"/>
      <c r="AC39" s="223"/>
      <c r="AD39" s="223"/>
      <c r="CE39" s="250"/>
      <c r="CF39" s="247"/>
    </row>
    <row r="40" spans="1:84" ht="14.45" customHeight="1" x14ac:dyDescent="0.4">
      <c r="A40" s="366"/>
      <c r="B40" s="567"/>
      <c r="C40" s="41" t="s">
        <v>973</v>
      </c>
      <c r="D40" s="41"/>
      <c r="E40" s="243"/>
      <c r="F40" s="243"/>
      <c r="G40" s="243"/>
      <c r="H40" s="243"/>
      <c r="I40" s="243"/>
      <c r="J40" s="243"/>
      <c r="K40" s="243"/>
      <c r="L40" s="243"/>
      <c r="M40" s="243"/>
      <c r="N40" s="243"/>
      <c r="O40" s="243"/>
      <c r="P40" s="243"/>
      <c r="Q40" s="243"/>
      <c r="R40" s="243"/>
      <c r="S40" s="223"/>
      <c r="T40" s="223"/>
      <c r="U40" s="223"/>
      <c r="V40" s="223"/>
      <c r="W40" s="223"/>
      <c r="X40" s="223"/>
      <c r="Y40" s="223"/>
      <c r="Z40" s="223"/>
      <c r="AA40" s="223"/>
      <c r="AB40" s="223"/>
      <c r="AC40" s="223"/>
      <c r="AD40" s="223"/>
      <c r="CE40" s="250"/>
      <c r="CF40" s="247"/>
    </row>
    <row r="41" spans="1:84" ht="14.45" customHeight="1" x14ac:dyDescent="0.4">
      <c r="A41" s="366"/>
      <c r="B41" s="569" t="s">
        <v>583</v>
      </c>
      <c r="C41" s="41" t="s">
        <v>757</v>
      </c>
      <c r="D41" s="41"/>
      <c r="E41" s="243"/>
      <c r="F41" s="243"/>
      <c r="G41" s="243"/>
      <c r="H41" s="243"/>
      <c r="I41" s="243"/>
      <c r="J41" s="243"/>
      <c r="K41" s="243"/>
      <c r="L41" s="243"/>
      <c r="M41" s="243"/>
      <c r="N41" s="243"/>
      <c r="O41" s="243"/>
      <c r="P41" s="243"/>
      <c r="Q41" s="243"/>
      <c r="R41" s="243"/>
      <c r="S41" s="223"/>
      <c r="T41" s="223"/>
      <c r="U41" s="223"/>
      <c r="V41" s="223"/>
      <c r="W41" s="223"/>
      <c r="X41" s="223"/>
      <c r="Y41" s="223"/>
      <c r="Z41" s="223"/>
      <c r="AA41" s="223"/>
      <c r="AB41" s="223"/>
      <c r="AC41" s="223"/>
      <c r="AD41" s="223"/>
      <c r="CE41" s="250"/>
      <c r="CF41" s="247"/>
    </row>
    <row r="42" spans="1:84" ht="14.45" customHeight="1" x14ac:dyDescent="0.4">
      <c r="A42" s="366"/>
      <c r="B42" s="569" t="s">
        <v>584</v>
      </c>
      <c r="C42" s="435" t="s">
        <v>869</v>
      </c>
      <c r="D42" s="41"/>
      <c r="E42" s="243"/>
      <c r="F42" s="243"/>
      <c r="G42" s="243"/>
      <c r="H42" s="243"/>
      <c r="I42" s="243"/>
      <c r="J42" s="243"/>
      <c r="K42" s="243"/>
      <c r="L42" s="243"/>
      <c r="M42" s="243"/>
      <c r="N42" s="243"/>
      <c r="O42" s="243"/>
      <c r="P42" s="243"/>
      <c r="Q42" s="243"/>
      <c r="R42" s="243"/>
      <c r="S42" s="223"/>
      <c r="T42" s="223"/>
      <c r="U42" s="223"/>
      <c r="V42" s="223"/>
      <c r="W42" s="223"/>
      <c r="X42" s="223"/>
      <c r="Y42" s="223"/>
      <c r="Z42" s="223"/>
      <c r="AA42" s="223"/>
      <c r="AB42" s="223"/>
      <c r="AC42" s="223"/>
      <c r="AD42" s="223"/>
      <c r="CE42" s="250"/>
      <c r="CF42" s="247"/>
    </row>
    <row r="43" spans="1:84" ht="12" customHeight="1" x14ac:dyDescent="0.4">
      <c r="A43" s="366"/>
      <c r="B43" s="304"/>
      <c r="C43" s="223"/>
      <c r="D43" s="223"/>
      <c r="E43" s="243"/>
      <c r="F43" s="243"/>
      <c r="G43" s="243"/>
      <c r="H43" s="243"/>
      <c r="I43" s="243"/>
      <c r="J43" s="243"/>
      <c r="K43" s="243"/>
      <c r="L43" s="243"/>
      <c r="M43" s="243"/>
      <c r="N43" s="243"/>
      <c r="O43" s="243"/>
      <c r="P43" s="243"/>
      <c r="Q43" s="243"/>
      <c r="R43" s="243"/>
      <c r="S43" s="223"/>
      <c r="T43" s="223"/>
      <c r="U43" s="223"/>
      <c r="V43" s="223"/>
      <c r="W43" s="223"/>
      <c r="X43" s="223"/>
      <c r="Y43" s="223"/>
      <c r="Z43" s="223"/>
      <c r="AA43" s="223"/>
      <c r="AB43" s="223"/>
      <c r="AC43" s="223"/>
      <c r="AD43" s="223"/>
      <c r="CE43" s="250"/>
      <c r="CF43" s="247"/>
    </row>
    <row r="44" spans="1:84" ht="12" customHeight="1" thickBot="1" x14ac:dyDescent="0.45">
      <c r="A44" s="366"/>
      <c r="B44" s="304"/>
      <c r="C44" s="223"/>
      <c r="D44" s="223"/>
      <c r="E44" s="243"/>
      <c r="F44" s="243"/>
      <c r="G44" s="243"/>
      <c r="H44" s="243"/>
      <c r="I44" s="243"/>
      <c r="J44" s="243"/>
      <c r="K44" s="243"/>
      <c r="L44" s="243"/>
      <c r="M44" s="300"/>
      <c r="N44" s="300"/>
      <c r="O44" s="300"/>
      <c r="P44" s="243"/>
      <c r="Q44" s="243"/>
      <c r="R44" s="243"/>
      <c r="S44" s="223"/>
      <c r="T44" s="223"/>
      <c r="U44" s="223"/>
      <c r="V44" s="223"/>
      <c r="W44" s="223"/>
      <c r="X44" s="223"/>
      <c r="Y44" s="223"/>
      <c r="Z44" s="223"/>
      <c r="AA44" s="223"/>
      <c r="AB44" s="223"/>
      <c r="AC44" s="223"/>
      <c r="AD44" s="223"/>
      <c r="CE44" s="250"/>
      <c r="CF44" s="247"/>
    </row>
    <row r="45" spans="1:84" ht="15" customHeight="1" x14ac:dyDescent="0.4">
      <c r="B45" s="894"/>
      <c r="C45" s="895" t="s">
        <v>753</v>
      </c>
      <c r="D45" s="919" t="s">
        <v>590</v>
      </c>
      <c r="E45" s="927" t="s">
        <v>591</v>
      </c>
      <c r="F45" s="928"/>
      <c r="G45" s="927" t="s">
        <v>592</v>
      </c>
      <c r="H45" s="931"/>
      <c r="I45" s="928" t="s">
        <v>663</v>
      </c>
      <c r="J45" s="928"/>
      <c r="K45" s="924" t="s">
        <v>845</v>
      </c>
      <c r="L45" s="950" t="s">
        <v>708</v>
      </c>
      <c r="M45" s="933" t="s">
        <v>751</v>
      </c>
      <c r="N45" s="935" t="s">
        <v>754</v>
      </c>
      <c r="O45" s="953" t="s">
        <v>877</v>
      </c>
      <c r="P45" s="953"/>
      <c r="Q45" s="953"/>
      <c r="R45" s="953"/>
      <c r="S45" s="953"/>
      <c r="T45" s="953"/>
      <c r="U45" s="953"/>
      <c r="V45" s="953"/>
      <c r="W45" s="953"/>
      <c r="X45" s="953"/>
      <c r="Y45" s="953"/>
      <c r="Z45" s="953"/>
      <c r="AA45" s="946" t="s">
        <v>755</v>
      </c>
      <c r="AB45" s="947" t="s">
        <v>752</v>
      </c>
      <c r="AC45" s="940" t="s">
        <v>777</v>
      </c>
      <c r="AD45" s="941"/>
      <c r="CE45" s="250"/>
      <c r="CF45" s="247"/>
    </row>
    <row r="46" spans="1:84" ht="12" customHeight="1" x14ac:dyDescent="0.4">
      <c r="B46" s="894"/>
      <c r="C46" s="896"/>
      <c r="D46" s="920"/>
      <c r="E46" s="929"/>
      <c r="F46" s="930"/>
      <c r="G46" s="929"/>
      <c r="H46" s="932"/>
      <c r="I46" s="930"/>
      <c r="J46" s="930"/>
      <c r="K46" s="925"/>
      <c r="L46" s="951"/>
      <c r="M46" s="934"/>
      <c r="N46" s="936"/>
      <c r="O46" s="954"/>
      <c r="P46" s="954"/>
      <c r="Q46" s="954"/>
      <c r="R46" s="954"/>
      <c r="S46" s="954"/>
      <c r="T46" s="954"/>
      <c r="U46" s="954"/>
      <c r="V46" s="954"/>
      <c r="W46" s="954"/>
      <c r="X46" s="954"/>
      <c r="Y46" s="954"/>
      <c r="Z46" s="954"/>
      <c r="AA46" s="914"/>
      <c r="AB46" s="948"/>
      <c r="AC46" s="942" t="s">
        <v>778</v>
      </c>
      <c r="AD46" s="944" t="s">
        <v>759</v>
      </c>
      <c r="CE46" s="250"/>
      <c r="CF46" s="247"/>
    </row>
    <row r="47" spans="1:84" ht="17.45" customHeight="1" thickBot="1" x14ac:dyDescent="0.45">
      <c r="B47" s="894"/>
      <c r="C47" s="897"/>
      <c r="D47" s="921"/>
      <c r="E47" s="270" t="s">
        <v>661</v>
      </c>
      <c r="F47" s="271" t="s">
        <v>662</v>
      </c>
      <c r="G47" s="272" t="s">
        <v>707</v>
      </c>
      <c r="H47" s="273" t="s">
        <v>680</v>
      </c>
      <c r="I47" s="274" t="s">
        <v>707</v>
      </c>
      <c r="J47" s="275" t="s">
        <v>680</v>
      </c>
      <c r="K47" s="926"/>
      <c r="L47" s="952"/>
      <c r="M47" s="276" t="s">
        <v>750</v>
      </c>
      <c r="N47" s="937"/>
      <c r="O47" s="121" t="s">
        <v>664</v>
      </c>
      <c r="P47" s="121" t="s">
        <v>665</v>
      </c>
      <c r="Q47" s="121" t="s">
        <v>666</v>
      </c>
      <c r="R47" s="121" t="s">
        <v>667</v>
      </c>
      <c r="S47" s="121" t="s">
        <v>668</v>
      </c>
      <c r="T47" s="121" t="s">
        <v>669</v>
      </c>
      <c r="U47" s="121" t="s">
        <v>670</v>
      </c>
      <c r="V47" s="121" t="s">
        <v>671</v>
      </c>
      <c r="W47" s="121" t="s">
        <v>672</v>
      </c>
      <c r="X47" s="121" t="s">
        <v>673</v>
      </c>
      <c r="Y47" s="121" t="s">
        <v>674</v>
      </c>
      <c r="Z47" s="121" t="s">
        <v>675</v>
      </c>
      <c r="AA47" s="915"/>
      <c r="AB47" s="949"/>
      <c r="AC47" s="943"/>
      <c r="AD47" s="945"/>
      <c r="CE47" s="250"/>
      <c r="CF47" s="247"/>
    </row>
    <row r="48" spans="1:84" ht="24" customHeight="1" x14ac:dyDescent="0.4">
      <c r="A48" s="240" t="e">
        <f>VLOOKUP(D48,非表示_活動量と単位!$D$8:$E$75,2,FALSE)</f>
        <v>#N/A</v>
      </c>
      <c r="B48" s="572"/>
      <c r="C48" s="561"/>
      <c r="D48" s="89"/>
      <c r="E48" s="348">
        <f t="shared" ref="E48:E102" si="18">TRUNC((SUM(O48:Z48)+(N48-AA48)-AB48),0)</f>
        <v>0</v>
      </c>
      <c r="F48" s="106" t="str">
        <f t="shared" ref="F48:F102" si="19">IF($D48="","",VLOOKUP($D48,活動の種別と単位,4,FALSE))</f>
        <v/>
      </c>
      <c r="G48" s="241"/>
      <c r="H48" s="107" t="str">
        <f t="shared" ref="H48:H102" si="20">IF($D48="","",VLOOKUP($D48,活動の種別と単位,5,FALSE))</f>
        <v/>
      </c>
      <c r="I48" s="610"/>
      <c r="J48" s="107" t="str">
        <f t="shared" ref="J48:J102" si="21">IF($D48="","",VLOOKUP($D48,活動の種別と単位,6,FALSE))</f>
        <v/>
      </c>
      <c r="K48" s="350" t="str">
        <f>IF($D48="","",IF($A48=0,E48*G48*I48,E48*I48))</f>
        <v/>
      </c>
      <c r="L48" s="228"/>
      <c r="M48" s="108" t="str">
        <f t="shared" ref="M48:M102" si="22">IF($D48="","",VLOOKUP($D48,活動の種別と単位,3,FALSE))</f>
        <v/>
      </c>
      <c r="N48" s="281"/>
      <c r="O48" s="233"/>
      <c r="P48" s="122"/>
      <c r="Q48" s="122"/>
      <c r="R48" s="122"/>
      <c r="S48" s="122"/>
      <c r="T48" s="122"/>
      <c r="U48" s="122"/>
      <c r="V48" s="122"/>
      <c r="W48" s="122"/>
      <c r="X48" s="122"/>
      <c r="Y48" s="122"/>
      <c r="Z48" s="122"/>
      <c r="AA48" s="282"/>
      <c r="AB48" s="283"/>
      <c r="AC48" s="109" t="str">
        <f t="shared" ref="AC48:AC102" si="23">IF($D48="","",VLOOKUP($D48,活動の種別と単位,7,FALSE))</f>
        <v/>
      </c>
      <c r="AD48" s="305" t="str">
        <f t="shared" ref="AD48:AD102" si="24">IF($D48="","",IF(AC48="---","---",IF(OR($D48="系統電力",$D48="産業用蒸気",$D48="温水",$D48="冷水",$D48="蒸気（産業用以外）"),E48*VLOOKUP($D48,GJ換算係数,2,FALSE),E48*G48)))</f>
        <v/>
      </c>
      <c r="CE48" s="250"/>
      <c r="CF48" s="247"/>
    </row>
    <row r="49" spans="1:84" ht="24" customHeight="1" x14ac:dyDescent="0.4">
      <c r="A49" s="240" t="e">
        <f>VLOOKUP(D49,非表示_活動量と単位!$D$8:$E$75,2,FALSE)</f>
        <v>#N/A</v>
      </c>
      <c r="B49" s="572"/>
      <c r="C49" s="562"/>
      <c r="D49" s="92"/>
      <c r="E49" s="349">
        <f t="shared" si="18"/>
        <v>0</v>
      </c>
      <c r="F49" s="111" t="str">
        <f t="shared" si="19"/>
        <v/>
      </c>
      <c r="G49" s="242"/>
      <c r="H49" s="111" t="str">
        <f t="shared" si="20"/>
        <v/>
      </c>
      <c r="I49" s="611"/>
      <c r="J49" s="111" t="str">
        <f t="shared" si="21"/>
        <v/>
      </c>
      <c r="K49" s="351" t="str">
        <f t="shared" ref="K49:K102" si="25">IF($D49="","",IF($A49=0,E49*G49*I49,E49*I49))</f>
        <v/>
      </c>
      <c r="L49" s="229"/>
      <c r="M49" s="112" t="str">
        <f t="shared" si="22"/>
        <v/>
      </c>
      <c r="N49" s="234"/>
      <c r="O49" s="235"/>
      <c r="P49" s="113"/>
      <c r="Q49" s="236"/>
      <c r="R49" s="236"/>
      <c r="S49" s="236"/>
      <c r="T49" s="236"/>
      <c r="U49" s="236"/>
      <c r="V49" s="236"/>
      <c r="W49" s="236"/>
      <c r="X49" s="236"/>
      <c r="Y49" s="236"/>
      <c r="Z49" s="236"/>
      <c r="AA49" s="237"/>
      <c r="AB49" s="284"/>
      <c r="AC49" s="114" t="str">
        <f t="shared" si="23"/>
        <v/>
      </c>
      <c r="AD49" s="296" t="str">
        <f t="shared" si="24"/>
        <v/>
      </c>
      <c r="CE49" s="250"/>
      <c r="CF49" s="247"/>
    </row>
    <row r="50" spans="1:84" ht="24" customHeight="1" x14ac:dyDescent="0.4">
      <c r="A50" s="240" t="e">
        <f>VLOOKUP(D50,非表示_活動量と単位!$D$8:$E$75,2,FALSE)</f>
        <v>#N/A</v>
      </c>
      <c r="B50" s="572"/>
      <c r="C50" s="562"/>
      <c r="D50" s="92"/>
      <c r="E50" s="349">
        <f t="shared" si="18"/>
        <v>0</v>
      </c>
      <c r="F50" s="111" t="str">
        <f t="shared" si="19"/>
        <v/>
      </c>
      <c r="G50" s="242"/>
      <c r="H50" s="111" t="str">
        <f t="shared" si="20"/>
        <v/>
      </c>
      <c r="I50" s="611"/>
      <c r="J50" s="111" t="str">
        <f t="shared" si="21"/>
        <v/>
      </c>
      <c r="K50" s="351" t="str">
        <f t="shared" si="25"/>
        <v/>
      </c>
      <c r="L50" s="229"/>
      <c r="M50" s="112" t="str">
        <f t="shared" si="22"/>
        <v/>
      </c>
      <c r="N50" s="234"/>
      <c r="O50" s="235"/>
      <c r="P50" s="113"/>
      <c r="Q50" s="236"/>
      <c r="R50" s="236"/>
      <c r="S50" s="236"/>
      <c r="T50" s="236"/>
      <c r="U50" s="236"/>
      <c r="V50" s="236"/>
      <c r="W50" s="236"/>
      <c r="X50" s="236"/>
      <c r="Y50" s="236"/>
      <c r="Z50" s="236"/>
      <c r="AA50" s="237"/>
      <c r="AB50" s="284"/>
      <c r="AC50" s="114" t="str">
        <f t="shared" si="23"/>
        <v/>
      </c>
      <c r="AD50" s="296" t="str">
        <f t="shared" si="24"/>
        <v/>
      </c>
      <c r="CE50" s="250"/>
      <c r="CF50" s="247"/>
    </row>
    <row r="51" spans="1:84" ht="24" customHeight="1" x14ac:dyDescent="0.4">
      <c r="A51" s="240" t="e">
        <f>VLOOKUP(D51,非表示_活動量と単位!$D$8:$E$75,2,FALSE)</f>
        <v>#N/A</v>
      </c>
      <c r="B51" s="572"/>
      <c r="C51" s="562"/>
      <c r="D51" s="92"/>
      <c r="E51" s="349">
        <f t="shared" si="18"/>
        <v>0</v>
      </c>
      <c r="F51" s="111" t="str">
        <f t="shared" si="19"/>
        <v/>
      </c>
      <c r="G51" s="242"/>
      <c r="H51" s="111" t="str">
        <f t="shared" si="20"/>
        <v/>
      </c>
      <c r="I51" s="611"/>
      <c r="J51" s="111" t="str">
        <f t="shared" si="21"/>
        <v/>
      </c>
      <c r="K51" s="351" t="str">
        <f t="shared" si="25"/>
        <v/>
      </c>
      <c r="L51" s="229"/>
      <c r="M51" s="112" t="str">
        <f t="shared" si="22"/>
        <v/>
      </c>
      <c r="N51" s="234"/>
      <c r="O51" s="235"/>
      <c r="P51" s="113"/>
      <c r="Q51" s="236"/>
      <c r="R51" s="236"/>
      <c r="S51" s="236"/>
      <c r="T51" s="236"/>
      <c r="U51" s="236"/>
      <c r="V51" s="236"/>
      <c r="W51" s="236"/>
      <c r="X51" s="236"/>
      <c r="Y51" s="236"/>
      <c r="Z51" s="236"/>
      <c r="AA51" s="237"/>
      <c r="AB51" s="284"/>
      <c r="AC51" s="114" t="str">
        <f t="shared" si="23"/>
        <v/>
      </c>
      <c r="AD51" s="296" t="str">
        <f t="shared" si="24"/>
        <v/>
      </c>
      <c r="CE51" s="250"/>
      <c r="CF51" s="247"/>
    </row>
    <row r="52" spans="1:84" ht="24" customHeight="1" x14ac:dyDescent="0.4">
      <c r="A52" s="240" t="e">
        <f>VLOOKUP(D52,非表示_活動量と単位!$D$8:$E$75,2,FALSE)</f>
        <v>#N/A</v>
      </c>
      <c r="B52" s="572"/>
      <c r="C52" s="562"/>
      <c r="D52" s="92"/>
      <c r="E52" s="349">
        <f t="shared" si="18"/>
        <v>0</v>
      </c>
      <c r="F52" s="111" t="str">
        <f t="shared" si="19"/>
        <v/>
      </c>
      <c r="G52" s="242"/>
      <c r="H52" s="111" t="str">
        <f t="shared" si="20"/>
        <v/>
      </c>
      <c r="I52" s="611"/>
      <c r="J52" s="111" t="str">
        <f t="shared" si="21"/>
        <v/>
      </c>
      <c r="K52" s="351" t="str">
        <f t="shared" si="25"/>
        <v/>
      </c>
      <c r="L52" s="229"/>
      <c r="M52" s="112" t="str">
        <f t="shared" si="22"/>
        <v/>
      </c>
      <c r="N52" s="234"/>
      <c r="O52" s="235"/>
      <c r="P52" s="113"/>
      <c r="Q52" s="236"/>
      <c r="R52" s="236"/>
      <c r="S52" s="236"/>
      <c r="T52" s="236"/>
      <c r="U52" s="236"/>
      <c r="V52" s="236"/>
      <c r="W52" s="236"/>
      <c r="X52" s="236"/>
      <c r="Y52" s="236"/>
      <c r="Z52" s="236"/>
      <c r="AA52" s="237"/>
      <c r="AB52" s="284"/>
      <c r="AC52" s="114" t="str">
        <f t="shared" si="23"/>
        <v/>
      </c>
      <c r="AD52" s="296" t="str">
        <f t="shared" si="24"/>
        <v/>
      </c>
      <c r="CE52" s="250"/>
      <c r="CF52" s="247"/>
    </row>
    <row r="53" spans="1:84" ht="24" customHeight="1" x14ac:dyDescent="0.4">
      <c r="A53" s="240" t="e">
        <f>VLOOKUP(D53,非表示_活動量と単位!$D$8:$E$75,2,FALSE)</f>
        <v>#N/A</v>
      </c>
      <c r="B53" s="572"/>
      <c r="C53" s="562"/>
      <c r="D53" s="92"/>
      <c r="E53" s="349">
        <f t="shared" si="18"/>
        <v>0</v>
      </c>
      <c r="F53" s="111" t="str">
        <f t="shared" si="19"/>
        <v/>
      </c>
      <c r="G53" s="242"/>
      <c r="H53" s="111" t="str">
        <f t="shared" si="20"/>
        <v/>
      </c>
      <c r="I53" s="611"/>
      <c r="J53" s="111" t="str">
        <f t="shared" si="21"/>
        <v/>
      </c>
      <c r="K53" s="351" t="str">
        <f t="shared" si="25"/>
        <v/>
      </c>
      <c r="L53" s="229"/>
      <c r="M53" s="112" t="str">
        <f t="shared" si="22"/>
        <v/>
      </c>
      <c r="N53" s="234"/>
      <c r="O53" s="235"/>
      <c r="P53" s="113"/>
      <c r="Q53" s="236"/>
      <c r="R53" s="236"/>
      <c r="S53" s="236"/>
      <c r="T53" s="236"/>
      <c r="U53" s="236"/>
      <c r="V53" s="236"/>
      <c r="W53" s="236"/>
      <c r="X53" s="236"/>
      <c r="Y53" s="236"/>
      <c r="Z53" s="236"/>
      <c r="AA53" s="237"/>
      <c r="AB53" s="284"/>
      <c r="AC53" s="114" t="str">
        <f t="shared" si="23"/>
        <v/>
      </c>
      <c r="AD53" s="296" t="str">
        <f t="shared" si="24"/>
        <v/>
      </c>
      <c r="CE53" s="250"/>
      <c r="CF53" s="247"/>
    </row>
    <row r="54" spans="1:84" ht="24" customHeight="1" x14ac:dyDescent="0.4">
      <c r="A54" s="240" t="e">
        <f>VLOOKUP(D54,非表示_活動量と単位!$D$8:$E$75,2,FALSE)</f>
        <v>#N/A</v>
      </c>
      <c r="B54" s="572"/>
      <c r="C54" s="562"/>
      <c r="D54" s="92"/>
      <c r="E54" s="349">
        <f t="shared" si="18"/>
        <v>0</v>
      </c>
      <c r="F54" s="111" t="str">
        <f t="shared" si="19"/>
        <v/>
      </c>
      <c r="G54" s="242"/>
      <c r="H54" s="111" t="str">
        <f t="shared" si="20"/>
        <v/>
      </c>
      <c r="I54" s="611"/>
      <c r="J54" s="111" t="str">
        <f t="shared" si="21"/>
        <v/>
      </c>
      <c r="K54" s="351" t="str">
        <f t="shared" si="25"/>
        <v/>
      </c>
      <c r="L54" s="229"/>
      <c r="M54" s="112" t="str">
        <f t="shared" si="22"/>
        <v/>
      </c>
      <c r="N54" s="285"/>
      <c r="O54" s="235"/>
      <c r="P54" s="123"/>
      <c r="Q54" s="286"/>
      <c r="R54" s="286"/>
      <c r="S54" s="287"/>
      <c r="T54" s="287"/>
      <c r="U54" s="287"/>
      <c r="V54" s="287"/>
      <c r="W54" s="287"/>
      <c r="X54" s="287"/>
      <c r="Y54" s="287"/>
      <c r="Z54" s="287"/>
      <c r="AA54" s="288"/>
      <c r="AB54" s="284"/>
      <c r="AC54" s="114" t="str">
        <f t="shared" si="23"/>
        <v/>
      </c>
      <c r="AD54" s="296" t="str">
        <f t="shared" si="24"/>
        <v/>
      </c>
      <c r="CE54" s="250"/>
      <c r="CF54" s="247"/>
    </row>
    <row r="55" spans="1:84" ht="24" customHeight="1" x14ac:dyDescent="0.4">
      <c r="A55" s="240" t="e">
        <f>VLOOKUP(D55,非表示_活動量と単位!$D$8:$E$75,2,FALSE)</f>
        <v>#N/A</v>
      </c>
      <c r="B55" s="572"/>
      <c r="C55" s="562"/>
      <c r="D55" s="92"/>
      <c r="E55" s="349">
        <f t="shared" si="18"/>
        <v>0</v>
      </c>
      <c r="F55" s="111" t="str">
        <f t="shared" si="19"/>
        <v/>
      </c>
      <c r="G55" s="242"/>
      <c r="H55" s="111" t="str">
        <f t="shared" si="20"/>
        <v/>
      </c>
      <c r="I55" s="611"/>
      <c r="J55" s="111" t="str">
        <f t="shared" si="21"/>
        <v/>
      </c>
      <c r="K55" s="351" t="str">
        <f t="shared" si="25"/>
        <v/>
      </c>
      <c r="L55" s="229"/>
      <c r="M55" s="112" t="str">
        <f t="shared" si="22"/>
        <v/>
      </c>
      <c r="N55" s="285"/>
      <c r="O55" s="235"/>
      <c r="P55" s="123"/>
      <c r="Q55" s="286"/>
      <c r="R55" s="286"/>
      <c r="S55" s="287"/>
      <c r="T55" s="287"/>
      <c r="U55" s="287"/>
      <c r="V55" s="287"/>
      <c r="W55" s="287"/>
      <c r="X55" s="287"/>
      <c r="Y55" s="287"/>
      <c r="Z55" s="287"/>
      <c r="AA55" s="288"/>
      <c r="AB55" s="284"/>
      <c r="AC55" s="114" t="str">
        <f t="shared" si="23"/>
        <v/>
      </c>
      <c r="AD55" s="296" t="str">
        <f t="shared" si="24"/>
        <v/>
      </c>
      <c r="CE55" s="250"/>
      <c r="CF55" s="247"/>
    </row>
    <row r="56" spans="1:84" ht="24" customHeight="1" x14ac:dyDescent="0.4">
      <c r="A56" s="240" t="e">
        <f>VLOOKUP(D56,非表示_活動量と単位!$D$8:$E$75,2,FALSE)</f>
        <v>#N/A</v>
      </c>
      <c r="B56" s="572"/>
      <c r="C56" s="562"/>
      <c r="D56" s="92"/>
      <c r="E56" s="349">
        <f t="shared" si="18"/>
        <v>0</v>
      </c>
      <c r="F56" s="111" t="str">
        <f t="shared" si="19"/>
        <v/>
      </c>
      <c r="G56" s="242"/>
      <c r="H56" s="111" t="str">
        <f t="shared" si="20"/>
        <v/>
      </c>
      <c r="I56" s="611"/>
      <c r="J56" s="111" t="str">
        <f t="shared" si="21"/>
        <v/>
      </c>
      <c r="K56" s="351" t="str">
        <f t="shared" si="25"/>
        <v/>
      </c>
      <c r="L56" s="229"/>
      <c r="M56" s="112" t="str">
        <f t="shared" si="22"/>
        <v/>
      </c>
      <c r="N56" s="285"/>
      <c r="O56" s="235"/>
      <c r="P56" s="123"/>
      <c r="Q56" s="286"/>
      <c r="R56" s="286"/>
      <c r="S56" s="287"/>
      <c r="T56" s="287"/>
      <c r="U56" s="287"/>
      <c r="V56" s="287"/>
      <c r="W56" s="287"/>
      <c r="X56" s="287"/>
      <c r="Y56" s="287"/>
      <c r="Z56" s="287"/>
      <c r="AA56" s="288"/>
      <c r="AB56" s="284"/>
      <c r="AC56" s="114" t="str">
        <f t="shared" si="23"/>
        <v/>
      </c>
      <c r="AD56" s="296" t="str">
        <f t="shared" si="24"/>
        <v/>
      </c>
      <c r="CE56" s="250"/>
      <c r="CF56" s="247"/>
    </row>
    <row r="57" spans="1:84" ht="24" customHeight="1" x14ac:dyDescent="0.4">
      <c r="A57" s="240" t="e">
        <f>VLOOKUP(D57,非表示_活動量と単位!$D$8:$E$75,2,FALSE)</f>
        <v>#N/A</v>
      </c>
      <c r="B57" s="572"/>
      <c r="C57" s="562"/>
      <c r="D57" s="92"/>
      <c r="E57" s="349">
        <f t="shared" si="18"/>
        <v>0</v>
      </c>
      <c r="F57" s="111" t="str">
        <f t="shared" si="19"/>
        <v/>
      </c>
      <c r="G57" s="242"/>
      <c r="H57" s="111" t="str">
        <f t="shared" si="20"/>
        <v/>
      </c>
      <c r="I57" s="611"/>
      <c r="J57" s="111" t="str">
        <f t="shared" si="21"/>
        <v/>
      </c>
      <c r="K57" s="351" t="str">
        <f t="shared" si="25"/>
        <v/>
      </c>
      <c r="L57" s="229"/>
      <c r="M57" s="112" t="str">
        <f t="shared" si="22"/>
        <v/>
      </c>
      <c r="N57" s="285"/>
      <c r="O57" s="235"/>
      <c r="P57" s="123"/>
      <c r="Q57" s="286"/>
      <c r="R57" s="286"/>
      <c r="S57" s="287"/>
      <c r="T57" s="287"/>
      <c r="U57" s="287"/>
      <c r="V57" s="287"/>
      <c r="W57" s="287"/>
      <c r="X57" s="287"/>
      <c r="Y57" s="287"/>
      <c r="Z57" s="287"/>
      <c r="AA57" s="288"/>
      <c r="AB57" s="284"/>
      <c r="AC57" s="114" t="str">
        <f t="shared" si="23"/>
        <v/>
      </c>
      <c r="AD57" s="296" t="str">
        <f t="shared" si="24"/>
        <v/>
      </c>
      <c r="CE57" s="250"/>
      <c r="CF57" s="247"/>
    </row>
    <row r="58" spans="1:84" ht="24" customHeight="1" x14ac:dyDescent="0.4">
      <c r="A58" s="240" t="e">
        <f>VLOOKUP(D58,非表示_活動量と単位!$D$8:$E$75,2,FALSE)</f>
        <v>#N/A</v>
      </c>
      <c r="B58" s="572"/>
      <c r="C58" s="562"/>
      <c r="D58" s="92"/>
      <c r="E58" s="349">
        <f t="shared" si="18"/>
        <v>0</v>
      </c>
      <c r="F58" s="111" t="str">
        <f t="shared" si="19"/>
        <v/>
      </c>
      <c r="G58" s="242"/>
      <c r="H58" s="111" t="str">
        <f t="shared" si="20"/>
        <v/>
      </c>
      <c r="I58" s="611"/>
      <c r="J58" s="111" t="str">
        <f t="shared" si="21"/>
        <v/>
      </c>
      <c r="K58" s="351" t="str">
        <f t="shared" si="25"/>
        <v/>
      </c>
      <c r="L58" s="229"/>
      <c r="M58" s="112" t="str">
        <f t="shared" si="22"/>
        <v/>
      </c>
      <c r="N58" s="285"/>
      <c r="O58" s="235"/>
      <c r="P58" s="123"/>
      <c r="Q58" s="286"/>
      <c r="R58" s="286"/>
      <c r="S58" s="287"/>
      <c r="T58" s="287"/>
      <c r="U58" s="287"/>
      <c r="V58" s="287"/>
      <c r="W58" s="287"/>
      <c r="X58" s="287"/>
      <c r="Y58" s="287"/>
      <c r="Z58" s="287"/>
      <c r="AA58" s="288"/>
      <c r="AB58" s="284"/>
      <c r="AC58" s="114" t="str">
        <f t="shared" si="23"/>
        <v/>
      </c>
      <c r="AD58" s="296" t="str">
        <f t="shared" si="24"/>
        <v/>
      </c>
      <c r="CE58" s="250"/>
      <c r="CF58" s="247"/>
    </row>
    <row r="59" spans="1:84" ht="24" customHeight="1" x14ac:dyDescent="0.4">
      <c r="A59" s="240" t="e">
        <f>VLOOKUP(D59,非表示_活動量と単位!$D$8:$E$75,2,FALSE)</f>
        <v>#N/A</v>
      </c>
      <c r="B59" s="572"/>
      <c r="C59" s="562"/>
      <c r="D59" s="92"/>
      <c r="E59" s="349">
        <f t="shared" si="18"/>
        <v>0</v>
      </c>
      <c r="F59" s="111" t="str">
        <f t="shared" si="19"/>
        <v/>
      </c>
      <c r="G59" s="242"/>
      <c r="H59" s="111" t="str">
        <f t="shared" si="20"/>
        <v/>
      </c>
      <c r="I59" s="611"/>
      <c r="J59" s="111" t="str">
        <f t="shared" si="21"/>
        <v/>
      </c>
      <c r="K59" s="351" t="str">
        <f t="shared" si="25"/>
        <v/>
      </c>
      <c r="L59" s="229"/>
      <c r="M59" s="112" t="str">
        <f t="shared" si="22"/>
        <v/>
      </c>
      <c r="N59" s="234"/>
      <c r="O59" s="235"/>
      <c r="P59" s="113"/>
      <c r="Q59" s="236"/>
      <c r="R59" s="236"/>
      <c r="S59" s="236"/>
      <c r="T59" s="236"/>
      <c r="U59" s="236"/>
      <c r="V59" s="236"/>
      <c r="W59" s="236"/>
      <c r="X59" s="236"/>
      <c r="Y59" s="236"/>
      <c r="Z59" s="236"/>
      <c r="AA59" s="237"/>
      <c r="AB59" s="284"/>
      <c r="AC59" s="114" t="str">
        <f t="shared" si="23"/>
        <v/>
      </c>
      <c r="AD59" s="296" t="str">
        <f t="shared" si="24"/>
        <v/>
      </c>
      <c r="CE59" s="250"/>
      <c r="CF59" s="247"/>
    </row>
    <row r="60" spans="1:84" ht="24" customHeight="1" x14ac:dyDescent="0.4">
      <c r="A60" s="240" t="e">
        <f>VLOOKUP(D60,非表示_活動量と単位!$D$8:$E$75,2,FALSE)</f>
        <v>#N/A</v>
      </c>
      <c r="B60" s="572"/>
      <c r="C60" s="562"/>
      <c r="D60" s="92"/>
      <c r="E60" s="349">
        <f t="shared" si="18"/>
        <v>0</v>
      </c>
      <c r="F60" s="111" t="str">
        <f t="shared" si="19"/>
        <v/>
      </c>
      <c r="G60" s="242"/>
      <c r="H60" s="111" t="str">
        <f t="shared" si="20"/>
        <v/>
      </c>
      <c r="I60" s="611"/>
      <c r="J60" s="111" t="str">
        <f t="shared" si="21"/>
        <v/>
      </c>
      <c r="K60" s="351" t="str">
        <f t="shared" si="25"/>
        <v/>
      </c>
      <c r="L60" s="229"/>
      <c r="M60" s="112" t="str">
        <f t="shared" si="22"/>
        <v/>
      </c>
      <c r="N60" s="234"/>
      <c r="O60" s="235"/>
      <c r="P60" s="113"/>
      <c r="Q60" s="236"/>
      <c r="R60" s="236"/>
      <c r="S60" s="236"/>
      <c r="T60" s="236"/>
      <c r="U60" s="236"/>
      <c r="V60" s="236"/>
      <c r="W60" s="236"/>
      <c r="X60" s="236"/>
      <c r="Y60" s="236"/>
      <c r="Z60" s="236"/>
      <c r="AA60" s="237"/>
      <c r="AB60" s="284"/>
      <c r="AC60" s="114" t="str">
        <f t="shared" si="23"/>
        <v/>
      </c>
      <c r="AD60" s="296" t="str">
        <f t="shared" si="24"/>
        <v/>
      </c>
      <c r="CE60" s="250"/>
      <c r="CF60" s="247"/>
    </row>
    <row r="61" spans="1:84" ht="24" customHeight="1" x14ac:dyDescent="0.4">
      <c r="A61" s="240" t="e">
        <f>VLOOKUP(D61,非表示_活動量と単位!$D$8:$E$75,2,FALSE)</f>
        <v>#N/A</v>
      </c>
      <c r="B61" s="572"/>
      <c r="C61" s="562"/>
      <c r="D61" s="92"/>
      <c r="E61" s="349">
        <f t="shared" si="18"/>
        <v>0</v>
      </c>
      <c r="F61" s="111" t="str">
        <f t="shared" si="19"/>
        <v/>
      </c>
      <c r="G61" s="242"/>
      <c r="H61" s="111" t="str">
        <f t="shared" si="20"/>
        <v/>
      </c>
      <c r="I61" s="611"/>
      <c r="J61" s="111" t="str">
        <f t="shared" si="21"/>
        <v/>
      </c>
      <c r="K61" s="351" t="str">
        <f t="shared" si="25"/>
        <v/>
      </c>
      <c r="L61" s="229"/>
      <c r="M61" s="112" t="str">
        <f t="shared" si="22"/>
        <v/>
      </c>
      <c r="N61" s="234"/>
      <c r="O61" s="235"/>
      <c r="P61" s="113"/>
      <c r="Q61" s="236"/>
      <c r="R61" s="236"/>
      <c r="S61" s="236"/>
      <c r="T61" s="236"/>
      <c r="U61" s="236"/>
      <c r="V61" s="236"/>
      <c r="W61" s="236"/>
      <c r="X61" s="236"/>
      <c r="Y61" s="236"/>
      <c r="Z61" s="236"/>
      <c r="AA61" s="237"/>
      <c r="AB61" s="284"/>
      <c r="AC61" s="114" t="str">
        <f t="shared" si="23"/>
        <v/>
      </c>
      <c r="AD61" s="296" t="str">
        <f t="shared" si="24"/>
        <v/>
      </c>
      <c r="CE61" s="250"/>
      <c r="CF61" s="247"/>
    </row>
    <row r="62" spans="1:84" ht="24" customHeight="1" x14ac:dyDescent="0.4">
      <c r="A62" s="240" t="e">
        <f>VLOOKUP(D62,非表示_活動量と単位!$D$8:$E$75,2,FALSE)</f>
        <v>#N/A</v>
      </c>
      <c r="B62" s="572"/>
      <c r="C62" s="562"/>
      <c r="D62" s="92"/>
      <c r="E62" s="349">
        <f t="shared" si="18"/>
        <v>0</v>
      </c>
      <c r="F62" s="111" t="str">
        <f t="shared" si="19"/>
        <v/>
      </c>
      <c r="G62" s="242"/>
      <c r="H62" s="111" t="str">
        <f t="shared" si="20"/>
        <v/>
      </c>
      <c r="I62" s="611"/>
      <c r="J62" s="111" t="str">
        <f t="shared" si="21"/>
        <v/>
      </c>
      <c r="K62" s="351" t="str">
        <f t="shared" si="25"/>
        <v/>
      </c>
      <c r="L62" s="229"/>
      <c r="M62" s="112" t="str">
        <f t="shared" si="22"/>
        <v/>
      </c>
      <c r="N62" s="234"/>
      <c r="O62" s="235"/>
      <c r="P62" s="113"/>
      <c r="Q62" s="236"/>
      <c r="R62" s="236"/>
      <c r="S62" s="236"/>
      <c r="T62" s="236"/>
      <c r="U62" s="236"/>
      <c r="V62" s="236"/>
      <c r="W62" s="236"/>
      <c r="X62" s="236"/>
      <c r="Y62" s="236"/>
      <c r="Z62" s="236"/>
      <c r="AA62" s="237"/>
      <c r="AB62" s="284"/>
      <c r="AC62" s="114" t="str">
        <f t="shared" si="23"/>
        <v/>
      </c>
      <c r="AD62" s="296" t="str">
        <f t="shared" si="24"/>
        <v/>
      </c>
      <c r="CE62" s="250"/>
      <c r="CF62" s="247"/>
    </row>
    <row r="63" spans="1:84" ht="24" customHeight="1" x14ac:dyDescent="0.4">
      <c r="A63" s="240" t="e">
        <f>VLOOKUP(D63,非表示_活動量と単位!$D$8:$E$75,2,FALSE)</f>
        <v>#N/A</v>
      </c>
      <c r="B63" s="572"/>
      <c r="C63" s="562"/>
      <c r="D63" s="92"/>
      <c r="E63" s="349">
        <f t="shared" si="18"/>
        <v>0</v>
      </c>
      <c r="F63" s="111" t="str">
        <f t="shared" si="19"/>
        <v/>
      </c>
      <c r="G63" s="242"/>
      <c r="H63" s="111" t="str">
        <f t="shared" si="20"/>
        <v/>
      </c>
      <c r="I63" s="611"/>
      <c r="J63" s="111" t="str">
        <f t="shared" si="21"/>
        <v/>
      </c>
      <c r="K63" s="351" t="str">
        <f t="shared" si="25"/>
        <v/>
      </c>
      <c r="L63" s="229"/>
      <c r="M63" s="112" t="str">
        <f t="shared" si="22"/>
        <v/>
      </c>
      <c r="N63" s="234"/>
      <c r="O63" s="235"/>
      <c r="P63" s="113"/>
      <c r="Q63" s="236"/>
      <c r="R63" s="236"/>
      <c r="S63" s="236"/>
      <c r="T63" s="236"/>
      <c r="U63" s="236"/>
      <c r="V63" s="236"/>
      <c r="W63" s="236"/>
      <c r="X63" s="236"/>
      <c r="Y63" s="236"/>
      <c r="Z63" s="236"/>
      <c r="AA63" s="237"/>
      <c r="AB63" s="284"/>
      <c r="AC63" s="114" t="str">
        <f t="shared" si="23"/>
        <v/>
      </c>
      <c r="AD63" s="296" t="str">
        <f t="shared" si="24"/>
        <v/>
      </c>
      <c r="CE63" s="250"/>
      <c r="CF63" s="247"/>
    </row>
    <row r="64" spans="1:84" ht="24" customHeight="1" x14ac:dyDescent="0.4">
      <c r="A64" s="240" t="e">
        <f>VLOOKUP(D64,非表示_活動量と単位!$D$8:$E$75,2,FALSE)</f>
        <v>#N/A</v>
      </c>
      <c r="B64" s="572"/>
      <c r="C64" s="562"/>
      <c r="D64" s="92"/>
      <c r="E64" s="349">
        <f t="shared" si="18"/>
        <v>0</v>
      </c>
      <c r="F64" s="111" t="str">
        <f t="shared" si="19"/>
        <v/>
      </c>
      <c r="G64" s="242"/>
      <c r="H64" s="111" t="str">
        <f t="shared" si="20"/>
        <v/>
      </c>
      <c r="I64" s="611"/>
      <c r="J64" s="111" t="str">
        <f t="shared" si="21"/>
        <v/>
      </c>
      <c r="K64" s="351" t="str">
        <f t="shared" si="25"/>
        <v/>
      </c>
      <c r="L64" s="229"/>
      <c r="M64" s="112" t="str">
        <f t="shared" si="22"/>
        <v/>
      </c>
      <c r="N64" s="234"/>
      <c r="O64" s="235"/>
      <c r="P64" s="113"/>
      <c r="Q64" s="236"/>
      <c r="R64" s="236"/>
      <c r="S64" s="236"/>
      <c r="T64" s="236"/>
      <c r="U64" s="236"/>
      <c r="V64" s="236"/>
      <c r="W64" s="236"/>
      <c r="X64" s="236"/>
      <c r="Y64" s="236"/>
      <c r="Z64" s="236"/>
      <c r="AA64" s="237"/>
      <c r="AB64" s="284"/>
      <c r="AC64" s="114" t="str">
        <f t="shared" si="23"/>
        <v/>
      </c>
      <c r="AD64" s="296" t="str">
        <f t="shared" si="24"/>
        <v/>
      </c>
      <c r="CE64" s="250"/>
      <c r="CF64" s="247"/>
    </row>
    <row r="65" spans="1:84" ht="24" customHeight="1" x14ac:dyDescent="0.4">
      <c r="A65" s="240" t="e">
        <f>VLOOKUP(D65,非表示_活動量と単位!$D$8:$E$75,2,FALSE)</f>
        <v>#N/A</v>
      </c>
      <c r="B65" s="572"/>
      <c r="C65" s="562"/>
      <c r="D65" s="92"/>
      <c r="E65" s="349">
        <f t="shared" si="18"/>
        <v>0</v>
      </c>
      <c r="F65" s="111" t="str">
        <f t="shared" si="19"/>
        <v/>
      </c>
      <c r="G65" s="242"/>
      <c r="H65" s="111" t="str">
        <f t="shared" si="20"/>
        <v/>
      </c>
      <c r="I65" s="611"/>
      <c r="J65" s="111" t="str">
        <f t="shared" si="21"/>
        <v/>
      </c>
      <c r="K65" s="351" t="str">
        <f t="shared" si="25"/>
        <v/>
      </c>
      <c r="L65" s="229"/>
      <c r="M65" s="112" t="str">
        <f t="shared" si="22"/>
        <v/>
      </c>
      <c r="N65" s="234"/>
      <c r="O65" s="235"/>
      <c r="P65" s="113"/>
      <c r="Q65" s="236"/>
      <c r="R65" s="236"/>
      <c r="S65" s="236"/>
      <c r="T65" s="236"/>
      <c r="U65" s="236"/>
      <c r="V65" s="236"/>
      <c r="W65" s="236"/>
      <c r="X65" s="236"/>
      <c r="Y65" s="236"/>
      <c r="Z65" s="236"/>
      <c r="AA65" s="237"/>
      <c r="AB65" s="284"/>
      <c r="AC65" s="114" t="str">
        <f t="shared" si="23"/>
        <v/>
      </c>
      <c r="AD65" s="296" t="str">
        <f t="shared" si="24"/>
        <v/>
      </c>
      <c r="CE65" s="250"/>
      <c r="CF65" s="247"/>
    </row>
    <row r="66" spans="1:84" ht="24" customHeight="1" x14ac:dyDescent="0.4">
      <c r="A66" s="240" t="e">
        <f>VLOOKUP(D66,非表示_活動量と単位!$D$8:$E$75,2,FALSE)</f>
        <v>#N/A</v>
      </c>
      <c r="B66" s="572"/>
      <c r="C66" s="562"/>
      <c r="D66" s="92"/>
      <c r="E66" s="349">
        <f t="shared" si="18"/>
        <v>0</v>
      </c>
      <c r="F66" s="111" t="str">
        <f t="shared" si="19"/>
        <v/>
      </c>
      <c r="G66" s="242"/>
      <c r="H66" s="111" t="str">
        <f t="shared" si="20"/>
        <v/>
      </c>
      <c r="I66" s="611"/>
      <c r="J66" s="111" t="str">
        <f t="shared" si="21"/>
        <v/>
      </c>
      <c r="K66" s="351" t="str">
        <f t="shared" si="25"/>
        <v/>
      </c>
      <c r="L66" s="229"/>
      <c r="M66" s="112" t="str">
        <f t="shared" si="22"/>
        <v/>
      </c>
      <c r="N66" s="285"/>
      <c r="O66" s="235"/>
      <c r="P66" s="123"/>
      <c r="Q66" s="286"/>
      <c r="R66" s="286"/>
      <c r="S66" s="287"/>
      <c r="T66" s="287"/>
      <c r="U66" s="287"/>
      <c r="V66" s="287"/>
      <c r="W66" s="287"/>
      <c r="X66" s="287"/>
      <c r="Y66" s="287"/>
      <c r="Z66" s="287"/>
      <c r="AA66" s="288"/>
      <c r="AB66" s="284"/>
      <c r="AC66" s="114" t="str">
        <f t="shared" si="23"/>
        <v/>
      </c>
      <c r="AD66" s="296" t="str">
        <f t="shared" si="24"/>
        <v/>
      </c>
      <c r="CE66" s="250"/>
      <c r="CF66" s="247"/>
    </row>
    <row r="67" spans="1:84" ht="24" customHeight="1" x14ac:dyDescent="0.4">
      <c r="A67" s="240" t="e">
        <f>VLOOKUP(D67,非表示_活動量と単位!$D$8:$E$75,2,FALSE)</f>
        <v>#N/A</v>
      </c>
      <c r="B67" s="572"/>
      <c r="C67" s="562"/>
      <c r="D67" s="92"/>
      <c r="E67" s="349">
        <f t="shared" si="18"/>
        <v>0</v>
      </c>
      <c r="F67" s="111" t="str">
        <f t="shared" si="19"/>
        <v/>
      </c>
      <c r="G67" s="242"/>
      <c r="H67" s="111" t="str">
        <f t="shared" si="20"/>
        <v/>
      </c>
      <c r="I67" s="611"/>
      <c r="J67" s="111" t="str">
        <f t="shared" si="21"/>
        <v/>
      </c>
      <c r="K67" s="351" t="str">
        <f t="shared" si="25"/>
        <v/>
      </c>
      <c r="L67" s="229"/>
      <c r="M67" s="112" t="str">
        <f t="shared" si="22"/>
        <v/>
      </c>
      <c r="N67" s="285"/>
      <c r="O67" s="235"/>
      <c r="P67" s="123"/>
      <c r="Q67" s="286"/>
      <c r="R67" s="286"/>
      <c r="S67" s="287"/>
      <c r="T67" s="287"/>
      <c r="U67" s="287"/>
      <c r="V67" s="287"/>
      <c r="W67" s="287"/>
      <c r="X67" s="287"/>
      <c r="Y67" s="287"/>
      <c r="Z67" s="287"/>
      <c r="AA67" s="288"/>
      <c r="AB67" s="284"/>
      <c r="AC67" s="114" t="str">
        <f t="shared" si="23"/>
        <v/>
      </c>
      <c r="AD67" s="296" t="str">
        <f t="shared" si="24"/>
        <v/>
      </c>
      <c r="CE67" s="250"/>
      <c r="CF67" s="247"/>
    </row>
    <row r="68" spans="1:84" ht="24" customHeight="1" x14ac:dyDescent="0.4">
      <c r="A68" s="240" t="e">
        <f>VLOOKUP(D68,非表示_活動量と単位!$D$8:$E$75,2,FALSE)</f>
        <v>#N/A</v>
      </c>
      <c r="B68" s="572"/>
      <c r="C68" s="562"/>
      <c r="D68" s="92"/>
      <c r="E68" s="349">
        <f t="shared" si="18"/>
        <v>0</v>
      </c>
      <c r="F68" s="111" t="str">
        <f t="shared" si="19"/>
        <v/>
      </c>
      <c r="G68" s="242"/>
      <c r="H68" s="111" t="str">
        <f t="shared" si="20"/>
        <v/>
      </c>
      <c r="I68" s="611"/>
      <c r="J68" s="111" t="str">
        <f t="shared" si="21"/>
        <v/>
      </c>
      <c r="K68" s="351" t="str">
        <f t="shared" si="25"/>
        <v/>
      </c>
      <c r="L68" s="229"/>
      <c r="M68" s="112" t="str">
        <f t="shared" si="22"/>
        <v/>
      </c>
      <c r="N68" s="285"/>
      <c r="O68" s="235"/>
      <c r="P68" s="123"/>
      <c r="Q68" s="286"/>
      <c r="R68" s="286"/>
      <c r="S68" s="287"/>
      <c r="T68" s="287"/>
      <c r="U68" s="287"/>
      <c r="V68" s="287"/>
      <c r="W68" s="287"/>
      <c r="X68" s="287"/>
      <c r="Y68" s="287"/>
      <c r="Z68" s="287"/>
      <c r="AA68" s="288"/>
      <c r="AB68" s="284"/>
      <c r="AC68" s="114" t="str">
        <f t="shared" si="23"/>
        <v/>
      </c>
      <c r="AD68" s="296" t="str">
        <f t="shared" si="24"/>
        <v/>
      </c>
      <c r="CE68" s="250"/>
      <c r="CF68" s="247"/>
    </row>
    <row r="69" spans="1:84" ht="24" customHeight="1" x14ac:dyDescent="0.4">
      <c r="A69" s="240" t="e">
        <f>VLOOKUP(D69,非表示_活動量と単位!$D$8:$E$75,2,FALSE)</f>
        <v>#N/A</v>
      </c>
      <c r="B69" s="572"/>
      <c r="C69" s="562"/>
      <c r="D69" s="92"/>
      <c r="E69" s="349">
        <f t="shared" si="18"/>
        <v>0</v>
      </c>
      <c r="F69" s="111" t="str">
        <f t="shared" si="19"/>
        <v/>
      </c>
      <c r="G69" s="242"/>
      <c r="H69" s="111" t="str">
        <f t="shared" si="20"/>
        <v/>
      </c>
      <c r="I69" s="611"/>
      <c r="J69" s="111" t="str">
        <f t="shared" si="21"/>
        <v/>
      </c>
      <c r="K69" s="351" t="str">
        <f t="shared" si="25"/>
        <v/>
      </c>
      <c r="L69" s="229"/>
      <c r="M69" s="112" t="str">
        <f t="shared" si="22"/>
        <v/>
      </c>
      <c r="N69" s="285"/>
      <c r="O69" s="235"/>
      <c r="P69" s="123"/>
      <c r="Q69" s="286"/>
      <c r="R69" s="286"/>
      <c r="S69" s="287"/>
      <c r="T69" s="287"/>
      <c r="U69" s="287"/>
      <c r="V69" s="287"/>
      <c r="W69" s="287"/>
      <c r="X69" s="287"/>
      <c r="Y69" s="287"/>
      <c r="Z69" s="287"/>
      <c r="AA69" s="288"/>
      <c r="AB69" s="284"/>
      <c r="AC69" s="114" t="str">
        <f t="shared" si="23"/>
        <v/>
      </c>
      <c r="AD69" s="296" t="str">
        <f t="shared" si="24"/>
        <v/>
      </c>
      <c r="CE69" s="250"/>
      <c r="CF69" s="247"/>
    </row>
    <row r="70" spans="1:84" ht="24" customHeight="1" x14ac:dyDescent="0.4">
      <c r="A70" s="240" t="e">
        <f>VLOOKUP(D70,非表示_活動量と単位!$D$8:$E$75,2,FALSE)</f>
        <v>#N/A</v>
      </c>
      <c r="B70" s="572"/>
      <c r="C70" s="562"/>
      <c r="D70" s="92"/>
      <c r="E70" s="349">
        <f t="shared" si="18"/>
        <v>0</v>
      </c>
      <c r="F70" s="111" t="str">
        <f t="shared" si="19"/>
        <v/>
      </c>
      <c r="G70" s="242"/>
      <c r="H70" s="111" t="str">
        <f t="shared" si="20"/>
        <v/>
      </c>
      <c r="I70" s="611"/>
      <c r="J70" s="111" t="str">
        <f t="shared" si="21"/>
        <v/>
      </c>
      <c r="K70" s="351" t="str">
        <f t="shared" si="25"/>
        <v/>
      </c>
      <c r="L70" s="229"/>
      <c r="M70" s="112" t="str">
        <f t="shared" si="22"/>
        <v/>
      </c>
      <c r="N70" s="285"/>
      <c r="O70" s="235"/>
      <c r="P70" s="123"/>
      <c r="Q70" s="286"/>
      <c r="R70" s="286"/>
      <c r="S70" s="287"/>
      <c r="T70" s="287"/>
      <c r="U70" s="287"/>
      <c r="V70" s="287"/>
      <c r="W70" s="287"/>
      <c r="X70" s="287"/>
      <c r="Y70" s="287"/>
      <c r="Z70" s="287"/>
      <c r="AA70" s="288"/>
      <c r="AB70" s="284"/>
      <c r="AC70" s="114" t="str">
        <f t="shared" si="23"/>
        <v/>
      </c>
      <c r="AD70" s="296" t="str">
        <f t="shared" si="24"/>
        <v/>
      </c>
      <c r="CE70" s="250"/>
      <c r="CF70" s="247"/>
    </row>
    <row r="71" spans="1:84" ht="24" customHeight="1" x14ac:dyDescent="0.4">
      <c r="A71" s="240" t="e">
        <f>VLOOKUP(D71,非表示_活動量と単位!$D$8:$E$75,2,FALSE)</f>
        <v>#N/A</v>
      </c>
      <c r="B71" s="572"/>
      <c r="C71" s="562"/>
      <c r="D71" s="92"/>
      <c r="E71" s="349">
        <f t="shared" si="18"/>
        <v>0</v>
      </c>
      <c r="F71" s="111" t="str">
        <f t="shared" si="19"/>
        <v/>
      </c>
      <c r="G71" s="242"/>
      <c r="H71" s="111" t="str">
        <f t="shared" si="20"/>
        <v/>
      </c>
      <c r="I71" s="611"/>
      <c r="J71" s="111" t="str">
        <f t="shared" si="21"/>
        <v/>
      </c>
      <c r="K71" s="351" t="str">
        <f t="shared" si="25"/>
        <v/>
      </c>
      <c r="L71" s="229"/>
      <c r="M71" s="112" t="str">
        <f t="shared" si="22"/>
        <v/>
      </c>
      <c r="N71" s="234"/>
      <c r="O71" s="235"/>
      <c r="P71" s="113"/>
      <c r="Q71" s="236"/>
      <c r="R71" s="236"/>
      <c r="S71" s="236"/>
      <c r="T71" s="236"/>
      <c r="U71" s="236"/>
      <c r="V71" s="236"/>
      <c r="W71" s="236"/>
      <c r="X71" s="236"/>
      <c r="Y71" s="236"/>
      <c r="Z71" s="236"/>
      <c r="AA71" s="237"/>
      <c r="AB71" s="284"/>
      <c r="AC71" s="114" t="str">
        <f t="shared" si="23"/>
        <v/>
      </c>
      <c r="AD71" s="296" t="str">
        <f t="shared" si="24"/>
        <v/>
      </c>
      <c r="CE71" s="250"/>
      <c r="CF71" s="247"/>
    </row>
    <row r="72" spans="1:84" ht="24" customHeight="1" x14ac:dyDescent="0.4">
      <c r="A72" s="240" t="e">
        <f>VLOOKUP(D72,非表示_活動量と単位!$D$8:$E$75,2,FALSE)</f>
        <v>#N/A</v>
      </c>
      <c r="B72" s="572"/>
      <c r="C72" s="562"/>
      <c r="D72" s="92"/>
      <c r="E72" s="349">
        <f t="shared" si="18"/>
        <v>0</v>
      </c>
      <c r="F72" s="111" t="str">
        <f t="shared" si="19"/>
        <v/>
      </c>
      <c r="G72" s="242"/>
      <c r="H72" s="111" t="str">
        <f t="shared" si="20"/>
        <v/>
      </c>
      <c r="I72" s="611"/>
      <c r="J72" s="111" t="str">
        <f t="shared" si="21"/>
        <v/>
      </c>
      <c r="K72" s="351" t="str">
        <f t="shared" si="25"/>
        <v/>
      </c>
      <c r="L72" s="229"/>
      <c r="M72" s="112" t="str">
        <f t="shared" si="22"/>
        <v/>
      </c>
      <c r="N72" s="234"/>
      <c r="O72" s="235"/>
      <c r="P72" s="113"/>
      <c r="Q72" s="236"/>
      <c r="R72" s="236"/>
      <c r="S72" s="236"/>
      <c r="T72" s="236"/>
      <c r="U72" s="236"/>
      <c r="V72" s="236"/>
      <c r="W72" s="236"/>
      <c r="X72" s="236"/>
      <c r="Y72" s="236"/>
      <c r="Z72" s="236"/>
      <c r="AA72" s="237"/>
      <c r="AB72" s="284"/>
      <c r="AC72" s="114" t="str">
        <f t="shared" si="23"/>
        <v/>
      </c>
      <c r="AD72" s="296" t="str">
        <f t="shared" si="24"/>
        <v/>
      </c>
      <c r="CE72" s="250"/>
      <c r="CF72" s="247"/>
    </row>
    <row r="73" spans="1:84" ht="24" customHeight="1" x14ac:dyDescent="0.4">
      <c r="A73" s="240" t="e">
        <f>VLOOKUP(D73,非表示_活動量と単位!$D$8:$E$75,2,FALSE)</f>
        <v>#N/A</v>
      </c>
      <c r="B73" s="572"/>
      <c r="C73" s="562"/>
      <c r="D73" s="92"/>
      <c r="E73" s="349">
        <f t="shared" si="18"/>
        <v>0</v>
      </c>
      <c r="F73" s="111" t="str">
        <f t="shared" si="19"/>
        <v/>
      </c>
      <c r="G73" s="242"/>
      <c r="H73" s="111" t="str">
        <f t="shared" si="20"/>
        <v/>
      </c>
      <c r="I73" s="611"/>
      <c r="J73" s="111" t="str">
        <f t="shared" si="21"/>
        <v/>
      </c>
      <c r="K73" s="351" t="str">
        <f t="shared" si="25"/>
        <v/>
      </c>
      <c r="L73" s="229"/>
      <c r="M73" s="112" t="str">
        <f t="shared" si="22"/>
        <v/>
      </c>
      <c r="N73" s="234"/>
      <c r="O73" s="235"/>
      <c r="P73" s="113"/>
      <c r="Q73" s="236"/>
      <c r="R73" s="236"/>
      <c r="S73" s="236"/>
      <c r="T73" s="236"/>
      <c r="U73" s="236"/>
      <c r="V73" s="236"/>
      <c r="W73" s="236"/>
      <c r="X73" s="236"/>
      <c r="Y73" s="236"/>
      <c r="Z73" s="236"/>
      <c r="AA73" s="237"/>
      <c r="AB73" s="284"/>
      <c r="AC73" s="114" t="str">
        <f t="shared" si="23"/>
        <v/>
      </c>
      <c r="AD73" s="296" t="str">
        <f t="shared" si="24"/>
        <v/>
      </c>
      <c r="CE73" s="250"/>
      <c r="CF73" s="247"/>
    </row>
    <row r="74" spans="1:84" ht="24" customHeight="1" x14ac:dyDescent="0.4">
      <c r="A74" s="240" t="e">
        <f>VLOOKUP(D74,非表示_活動量と単位!$D$8:$E$75,2,FALSE)</f>
        <v>#N/A</v>
      </c>
      <c r="B74" s="572"/>
      <c r="C74" s="562"/>
      <c r="D74" s="92"/>
      <c r="E74" s="349">
        <f t="shared" si="18"/>
        <v>0</v>
      </c>
      <c r="F74" s="111" t="str">
        <f t="shared" si="19"/>
        <v/>
      </c>
      <c r="G74" s="242"/>
      <c r="H74" s="111" t="str">
        <f t="shared" si="20"/>
        <v/>
      </c>
      <c r="I74" s="611"/>
      <c r="J74" s="111" t="str">
        <f t="shared" si="21"/>
        <v/>
      </c>
      <c r="K74" s="351" t="str">
        <f t="shared" si="25"/>
        <v/>
      </c>
      <c r="L74" s="229"/>
      <c r="M74" s="112" t="str">
        <f t="shared" si="22"/>
        <v/>
      </c>
      <c r="N74" s="234"/>
      <c r="O74" s="235"/>
      <c r="P74" s="113"/>
      <c r="Q74" s="236"/>
      <c r="R74" s="236"/>
      <c r="S74" s="236"/>
      <c r="T74" s="236"/>
      <c r="U74" s="236"/>
      <c r="V74" s="236"/>
      <c r="W74" s="236"/>
      <c r="X74" s="236"/>
      <c r="Y74" s="236"/>
      <c r="Z74" s="236"/>
      <c r="AA74" s="237"/>
      <c r="AB74" s="284"/>
      <c r="AC74" s="114" t="str">
        <f t="shared" si="23"/>
        <v/>
      </c>
      <c r="AD74" s="296" t="str">
        <f t="shared" si="24"/>
        <v/>
      </c>
      <c r="CE74" s="250"/>
      <c r="CF74" s="247"/>
    </row>
    <row r="75" spans="1:84" ht="24" customHeight="1" x14ac:dyDescent="0.4">
      <c r="A75" s="240" t="e">
        <f>VLOOKUP(D75,非表示_活動量と単位!$D$8:$E$75,2,FALSE)</f>
        <v>#N/A</v>
      </c>
      <c r="B75" s="572"/>
      <c r="C75" s="562"/>
      <c r="D75" s="92"/>
      <c r="E75" s="349">
        <f t="shared" si="18"/>
        <v>0</v>
      </c>
      <c r="F75" s="111" t="str">
        <f t="shared" si="19"/>
        <v/>
      </c>
      <c r="G75" s="242"/>
      <c r="H75" s="111" t="str">
        <f t="shared" si="20"/>
        <v/>
      </c>
      <c r="I75" s="611"/>
      <c r="J75" s="111" t="str">
        <f t="shared" si="21"/>
        <v/>
      </c>
      <c r="K75" s="351" t="str">
        <f t="shared" si="25"/>
        <v/>
      </c>
      <c r="L75" s="229"/>
      <c r="M75" s="112" t="str">
        <f t="shared" si="22"/>
        <v/>
      </c>
      <c r="N75" s="234"/>
      <c r="O75" s="235"/>
      <c r="P75" s="113"/>
      <c r="Q75" s="236"/>
      <c r="R75" s="236"/>
      <c r="S75" s="236"/>
      <c r="T75" s="236"/>
      <c r="U75" s="236"/>
      <c r="V75" s="236"/>
      <c r="W75" s="236"/>
      <c r="X75" s="236"/>
      <c r="Y75" s="236"/>
      <c r="Z75" s="236"/>
      <c r="AA75" s="237"/>
      <c r="AB75" s="284"/>
      <c r="AC75" s="114" t="str">
        <f t="shared" si="23"/>
        <v/>
      </c>
      <c r="AD75" s="296" t="str">
        <f t="shared" si="24"/>
        <v/>
      </c>
      <c r="CE75" s="250"/>
      <c r="CF75" s="247"/>
    </row>
    <row r="76" spans="1:84" ht="24" customHeight="1" x14ac:dyDescent="0.4">
      <c r="A76" s="240" t="e">
        <f>VLOOKUP(D76,非表示_活動量と単位!$D$8:$E$75,2,FALSE)</f>
        <v>#N/A</v>
      </c>
      <c r="B76" s="572"/>
      <c r="C76" s="562"/>
      <c r="D76" s="92"/>
      <c r="E76" s="349">
        <f t="shared" si="18"/>
        <v>0</v>
      </c>
      <c r="F76" s="111" t="str">
        <f t="shared" si="19"/>
        <v/>
      </c>
      <c r="G76" s="242"/>
      <c r="H76" s="111" t="str">
        <f t="shared" si="20"/>
        <v/>
      </c>
      <c r="I76" s="611"/>
      <c r="J76" s="111" t="str">
        <f t="shared" si="21"/>
        <v/>
      </c>
      <c r="K76" s="351" t="str">
        <f t="shared" si="25"/>
        <v/>
      </c>
      <c r="L76" s="229"/>
      <c r="M76" s="112" t="str">
        <f t="shared" si="22"/>
        <v/>
      </c>
      <c r="N76" s="285"/>
      <c r="O76" s="235"/>
      <c r="P76" s="123"/>
      <c r="Q76" s="286"/>
      <c r="R76" s="286"/>
      <c r="S76" s="287"/>
      <c r="T76" s="287"/>
      <c r="U76" s="287"/>
      <c r="V76" s="287"/>
      <c r="W76" s="287"/>
      <c r="X76" s="287"/>
      <c r="Y76" s="287"/>
      <c r="Z76" s="287"/>
      <c r="AA76" s="288"/>
      <c r="AB76" s="284"/>
      <c r="AC76" s="114" t="str">
        <f t="shared" si="23"/>
        <v/>
      </c>
      <c r="AD76" s="296" t="str">
        <f t="shared" si="24"/>
        <v/>
      </c>
      <c r="CE76" s="250"/>
      <c r="CF76" s="247"/>
    </row>
    <row r="77" spans="1:84" ht="24" customHeight="1" x14ac:dyDescent="0.4">
      <c r="A77" s="240" t="e">
        <f>VLOOKUP(D77,非表示_活動量と単位!$D$8:$E$75,2,FALSE)</f>
        <v>#N/A</v>
      </c>
      <c r="B77" s="572"/>
      <c r="C77" s="562"/>
      <c r="D77" s="92"/>
      <c r="E77" s="349">
        <f t="shared" si="18"/>
        <v>0</v>
      </c>
      <c r="F77" s="111" t="str">
        <f t="shared" si="19"/>
        <v/>
      </c>
      <c r="G77" s="242"/>
      <c r="H77" s="111" t="str">
        <f t="shared" si="20"/>
        <v/>
      </c>
      <c r="I77" s="611"/>
      <c r="J77" s="111" t="str">
        <f t="shared" si="21"/>
        <v/>
      </c>
      <c r="K77" s="351" t="str">
        <f t="shared" si="25"/>
        <v/>
      </c>
      <c r="L77" s="229"/>
      <c r="M77" s="112" t="str">
        <f t="shared" si="22"/>
        <v/>
      </c>
      <c r="N77" s="285"/>
      <c r="O77" s="235"/>
      <c r="P77" s="123"/>
      <c r="Q77" s="286"/>
      <c r="R77" s="286"/>
      <c r="S77" s="287"/>
      <c r="T77" s="287"/>
      <c r="U77" s="287"/>
      <c r="V77" s="287"/>
      <c r="W77" s="287"/>
      <c r="X77" s="287"/>
      <c r="Y77" s="287"/>
      <c r="Z77" s="287"/>
      <c r="AA77" s="288"/>
      <c r="AB77" s="284"/>
      <c r="AC77" s="114" t="str">
        <f t="shared" si="23"/>
        <v/>
      </c>
      <c r="AD77" s="296" t="str">
        <f t="shared" si="24"/>
        <v/>
      </c>
      <c r="CE77" s="250"/>
      <c r="CF77" s="247"/>
    </row>
    <row r="78" spans="1:84" ht="24" customHeight="1" x14ac:dyDescent="0.4">
      <c r="A78" s="240" t="e">
        <f>VLOOKUP(D78,非表示_活動量と単位!$D$8:$E$75,2,FALSE)</f>
        <v>#N/A</v>
      </c>
      <c r="B78" s="572"/>
      <c r="C78" s="562"/>
      <c r="D78" s="92"/>
      <c r="E78" s="349">
        <f t="shared" si="18"/>
        <v>0</v>
      </c>
      <c r="F78" s="111" t="str">
        <f t="shared" si="19"/>
        <v/>
      </c>
      <c r="G78" s="242"/>
      <c r="H78" s="111" t="str">
        <f t="shared" si="20"/>
        <v/>
      </c>
      <c r="I78" s="611"/>
      <c r="J78" s="111" t="str">
        <f t="shared" si="21"/>
        <v/>
      </c>
      <c r="K78" s="351" t="str">
        <f t="shared" si="25"/>
        <v/>
      </c>
      <c r="L78" s="229"/>
      <c r="M78" s="112" t="str">
        <f t="shared" si="22"/>
        <v/>
      </c>
      <c r="N78" s="285"/>
      <c r="O78" s="235"/>
      <c r="P78" s="123"/>
      <c r="Q78" s="286"/>
      <c r="R78" s="286"/>
      <c r="S78" s="287"/>
      <c r="T78" s="287"/>
      <c r="U78" s="287"/>
      <c r="V78" s="287"/>
      <c r="W78" s="287"/>
      <c r="X78" s="287"/>
      <c r="Y78" s="287"/>
      <c r="Z78" s="287"/>
      <c r="AA78" s="288"/>
      <c r="AB78" s="284"/>
      <c r="AC78" s="114" t="str">
        <f t="shared" si="23"/>
        <v/>
      </c>
      <c r="AD78" s="296" t="str">
        <f t="shared" si="24"/>
        <v/>
      </c>
      <c r="CE78" s="250"/>
      <c r="CF78" s="247"/>
    </row>
    <row r="79" spans="1:84" ht="24" customHeight="1" x14ac:dyDescent="0.4">
      <c r="A79" s="240" t="e">
        <f>VLOOKUP(D79,非表示_活動量と単位!$D$8:$E$75,2,FALSE)</f>
        <v>#N/A</v>
      </c>
      <c r="B79" s="572"/>
      <c r="C79" s="562"/>
      <c r="D79" s="92"/>
      <c r="E79" s="349">
        <f t="shared" si="18"/>
        <v>0</v>
      </c>
      <c r="F79" s="111" t="str">
        <f t="shared" si="19"/>
        <v/>
      </c>
      <c r="G79" s="242"/>
      <c r="H79" s="111" t="str">
        <f t="shared" si="20"/>
        <v/>
      </c>
      <c r="I79" s="611"/>
      <c r="J79" s="111" t="str">
        <f t="shared" si="21"/>
        <v/>
      </c>
      <c r="K79" s="351" t="str">
        <f t="shared" si="25"/>
        <v/>
      </c>
      <c r="L79" s="229"/>
      <c r="M79" s="112" t="str">
        <f t="shared" si="22"/>
        <v/>
      </c>
      <c r="N79" s="285"/>
      <c r="O79" s="235"/>
      <c r="P79" s="123"/>
      <c r="Q79" s="286"/>
      <c r="R79" s="286"/>
      <c r="S79" s="287"/>
      <c r="T79" s="287"/>
      <c r="U79" s="287"/>
      <c r="V79" s="287"/>
      <c r="W79" s="287"/>
      <c r="X79" s="287"/>
      <c r="Y79" s="287"/>
      <c r="Z79" s="287"/>
      <c r="AA79" s="288"/>
      <c r="AB79" s="284"/>
      <c r="AC79" s="114" t="str">
        <f t="shared" si="23"/>
        <v/>
      </c>
      <c r="AD79" s="296" t="str">
        <f t="shared" si="24"/>
        <v/>
      </c>
      <c r="CE79" s="250"/>
      <c r="CF79" s="247"/>
    </row>
    <row r="80" spans="1:84" ht="24" customHeight="1" x14ac:dyDescent="0.4">
      <c r="A80" s="240" t="e">
        <f>VLOOKUP(D80,非表示_活動量と単位!$D$8:$E$75,2,FALSE)</f>
        <v>#N/A</v>
      </c>
      <c r="B80" s="572"/>
      <c r="C80" s="562"/>
      <c r="D80" s="92"/>
      <c r="E80" s="349">
        <f t="shared" si="18"/>
        <v>0</v>
      </c>
      <c r="F80" s="111" t="str">
        <f t="shared" si="19"/>
        <v/>
      </c>
      <c r="G80" s="242"/>
      <c r="H80" s="111" t="str">
        <f t="shared" si="20"/>
        <v/>
      </c>
      <c r="I80" s="611"/>
      <c r="J80" s="111" t="str">
        <f t="shared" si="21"/>
        <v/>
      </c>
      <c r="K80" s="351" t="str">
        <f t="shared" si="25"/>
        <v/>
      </c>
      <c r="L80" s="229"/>
      <c r="M80" s="112" t="str">
        <f t="shared" si="22"/>
        <v/>
      </c>
      <c r="N80" s="285"/>
      <c r="O80" s="235"/>
      <c r="P80" s="123"/>
      <c r="Q80" s="286"/>
      <c r="R80" s="286"/>
      <c r="S80" s="287"/>
      <c r="T80" s="287"/>
      <c r="U80" s="287"/>
      <c r="V80" s="287"/>
      <c r="W80" s="287"/>
      <c r="X80" s="287"/>
      <c r="Y80" s="287"/>
      <c r="Z80" s="287"/>
      <c r="AA80" s="288"/>
      <c r="AB80" s="284"/>
      <c r="AC80" s="114" t="str">
        <f t="shared" si="23"/>
        <v/>
      </c>
      <c r="AD80" s="296" t="str">
        <f t="shared" si="24"/>
        <v/>
      </c>
      <c r="CE80" s="250"/>
      <c r="CF80" s="247"/>
    </row>
    <row r="81" spans="1:84" ht="24" customHeight="1" x14ac:dyDescent="0.4">
      <c r="A81" s="240" t="e">
        <f>VLOOKUP(D81,非表示_活動量と単位!$D$8:$E$75,2,FALSE)</f>
        <v>#N/A</v>
      </c>
      <c r="B81" s="572"/>
      <c r="C81" s="562"/>
      <c r="D81" s="92"/>
      <c r="E81" s="349">
        <f t="shared" si="18"/>
        <v>0</v>
      </c>
      <c r="F81" s="111" t="str">
        <f t="shared" si="19"/>
        <v/>
      </c>
      <c r="G81" s="242"/>
      <c r="H81" s="111" t="str">
        <f t="shared" si="20"/>
        <v/>
      </c>
      <c r="I81" s="611"/>
      <c r="J81" s="111" t="str">
        <f t="shared" si="21"/>
        <v/>
      </c>
      <c r="K81" s="351" t="str">
        <f t="shared" si="25"/>
        <v/>
      </c>
      <c r="L81" s="229"/>
      <c r="M81" s="112" t="str">
        <f t="shared" si="22"/>
        <v/>
      </c>
      <c r="N81" s="285"/>
      <c r="O81" s="235"/>
      <c r="P81" s="123"/>
      <c r="Q81" s="286"/>
      <c r="R81" s="286"/>
      <c r="S81" s="287"/>
      <c r="T81" s="287"/>
      <c r="U81" s="287"/>
      <c r="V81" s="287"/>
      <c r="W81" s="287"/>
      <c r="X81" s="287"/>
      <c r="Y81" s="287"/>
      <c r="Z81" s="287"/>
      <c r="AA81" s="288"/>
      <c r="AB81" s="284"/>
      <c r="AC81" s="114" t="str">
        <f t="shared" si="23"/>
        <v/>
      </c>
      <c r="AD81" s="296" t="str">
        <f t="shared" si="24"/>
        <v/>
      </c>
      <c r="CE81" s="250"/>
      <c r="CF81" s="247"/>
    </row>
    <row r="82" spans="1:84" ht="24" customHeight="1" x14ac:dyDescent="0.4">
      <c r="A82" s="240" t="e">
        <f>VLOOKUP(D82,非表示_活動量と単位!$D$8:$E$75,2,FALSE)</f>
        <v>#N/A</v>
      </c>
      <c r="B82" s="572"/>
      <c r="C82" s="562"/>
      <c r="D82" s="92"/>
      <c r="E82" s="349">
        <f t="shared" si="18"/>
        <v>0</v>
      </c>
      <c r="F82" s="111" t="str">
        <f t="shared" si="19"/>
        <v/>
      </c>
      <c r="G82" s="242"/>
      <c r="H82" s="111" t="str">
        <f t="shared" si="20"/>
        <v/>
      </c>
      <c r="I82" s="611"/>
      <c r="J82" s="111" t="str">
        <f t="shared" si="21"/>
        <v/>
      </c>
      <c r="K82" s="351" t="str">
        <f t="shared" si="25"/>
        <v/>
      </c>
      <c r="L82" s="229"/>
      <c r="M82" s="112" t="str">
        <f t="shared" si="22"/>
        <v/>
      </c>
      <c r="N82" s="285"/>
      <c r="O82" s="235"/>
      <c r="P82" s="123"/>
      <c r="Q82" s="286"/>
      <c r="R82" s="286"/>
      <c r="S82" s="287"/>
      <c r="T82" s="287"/>
      <c r="U82" s="287"/>
      <c r="V82" s="287"/>
      <c r="W82" s="287"/>
      <c r="X82" s="287"/>
      <c r="Y82" s="287"/>
      <c r="Z82" s="287"/>
      <c r="AA82" s="288"/>
      <c r="AB82" s="284"/>
      <c r="AC82" s="114" t="str">
        <f t="shared" si="23"/>
        <v/>
      </c>
      <c r="AD82" s="296" t="str">
        <f t="shared" si="24"/>
        <v/>
      </c>
      <c r="CE82" s="250"/>
      <c r="CF82" s="247"/>
    </row>
    <row r="83" spans="1:84" ht="24" customHeight="1" x14ac:dyDescent="0.4">
      <c r="A83" s="240" t="e">
        <f>VLOOKUP(D83,非表示_活動量と単位!$D$8:$E$75,2,FALSE)</f>
        <v>#N/A</v>
      </c>
      <c r="B83" s="572"/>
      <c r="C83" s="562"/>
      <c r="D83" s="92"/>
      <c r="E83" s="349">
        <f t="shared" si="18"/>
        <v>0</v>
      </c>
      <c r="F83" s="111" t="str">
        <f t="shared" si="19"/>
        <v/>
      </c>
      <c r="G83" s="242"/>
      <c r="H83" s="111" t="str">
        <f t="shared" si="20"/>
        <v/>
      </c>
      <c r="I83" s="611"/>
      <c r="J83" s="111" t="str">
        <f t="shared" si="21"/>
        <v/>
      </c>
      <c r="K83" s="351" t="str">
        <f t="shared" si="25"/>
        <v/>
      </c>
      <c r="L83" s="229"/>
      <c r="M83" s="112" t="str">
        <f t="shared" si="22"/>
        <v/>
      </c>
      <c r="N83" s="285"/>
      <c r="O83" s="235"/>
      <c r="P83" s="123"/>
      <c r="Q83" s="286"/>
      <c r="R83" s="286"/>
      <c r="S83" s="287"/>
      <c r="T83" s="287"/>
      <c r="U83" s="287"/>
      <c r="V83" s="287"/>
      <c r="W83" s="287"/>
      <c r="X83" s="287"/>
      <c r="Y83" s="287"/>
      <c r="Z83" s="287"/>
      <c r="AA83" s="288"/>
      <c r="AB83" s="284"/>
      <c r="AC83" s="114" t="str">
        <f t="shared" si="23"/>
        <v/>
      </c>
      <c r="AD83" s="296" t="str">
        <f t="shared" si="24"/>
        <v/>
      </c>
      <c r="CE83" s="250"/>
      <c r="CF83" s="247"/>
    </row>
    <row r="84" spans="1:84" ht="24" customHeight="1" x14ac:dyDescent="0.4">
      <c r="A84" s="240" t="e">
        <f>VLOOKUP(D84,非表示_活動量と単位!$D$8:$E$75,2,FALSE)</f>
        <v>#N/A</v>
      </c>
      <c r="B84" s="572"/>
      <c r="C84" s="562"/>
      <c r="D84" s="92"/>
      <c r="E84" s="349">
        <f t="shared" si="18"/>
        <v>0</v>
      </c>
      <c r="F84" s="111" t="str">
        <f t="shared" si="19"/>
        <v/>
      </c>
      <c r="G84" s="242"/>
      <c r="H84" s="111" t="str">
        <f t="shared" si="20"/>
        <v/>
      </c>
      <c r="I84" s="611"/>
      <c r="J84" s="111" t="str">
        <f t="shared" si="21"/>
        <v/>
      </c>
      <c r="K84" s="351" t="str">
        <f t="shared" si="25"/>
        <v/>
      </c>
      <c r="L84" s="229"/>
      <c r="M84" s="112" t="str">
        <f t="shared" si="22"/>
        <v/>
      </c>
      <c r="N84" s="234"/>
      <c r="O84" s="235"/>
      <c r="P84" s="113"/>
      <c r="Q84" s="236"/>
      <c r="R84" s="236"/>
      <c r="S84" s="236"/>
      <c r="T84" s="236"/>
      <c r="U84" s="236"/>
      <c r="V84" s="236"/>
      <c r="W84" s="236"/>
      <c r="X84" s="236"/>
      <c r="Y84" s="236"/>
      <c r="Z84" s="236"/>
      <c r="AA84" s="237"/>
      <c r="AB84" s="284"/>
      <c r="AC84" s="114" t="str">
        <f t="shared" si="23"/>
        <v/>
      </c>
      <c r="AD84" s="296" t="str">
        <f t="shared" si="24"/>
        <v/>
      </c>
      <c r="CE84" s="250"/>
      <c r="CF84" s="247"/>
    </row>
    <row r="85" spans="1:84" ht="24" customHeight="1" x14ac:dyDescent="0.4">
      <c r="A85" s="240" t="e">
        <f>VLOOKUP(D85,非表示_活動量と単位!$D$8:$E$75,2,FALSE)</f>
        <v>#N/A</v>
      </c>
      <c r="B85" s="572"/>
      <c r="C85" s="562"/>
      <c r="D85" s="92"/>
      <c r="E85" s="349">
        <f t="shared" si="18"/>
        <v>0</v>
      </c>
      <c r="F85" s="111" t="str">
        <f t="shared" si="19"/>
        <v/>
      </c>
      <c r="G85" s="242"/>
      <c r="H85" s="111" t="str">
        <f t="shared" si="20"/>
        <v/>
      </c>
      <c r="I85" s="611"/>
      <c r="J85" s="111" t="str">
        <f t="shared" si="21"/>
        <v/>
      </c>
      <c r="K85" s="351" t="str">
        <f t="shared" si="25"/>
        <v/>
      </c>
      <c r="L85" s="229"/>
      <c r="M85" s="112" t="str">
        <f t="shared" si="22"/>
        <v/>
      </c>
      <c r="N85" s="234"/>
      <c r="O85" s="235"/>
      <c r="P85" s="113"/>
      <c r="Q85" s="236"/>
      <c r="R85" s="236"/>
      <c r="S85" s="236"/>
      <c r="T85" s="236"/>
      <c r="U85" s="236"/>
      <c r="V85" s="236"/>
      <c r="W85" s="236"/>
      <c r="X85" s="236"/>
      <c r="Y85" s="236"/>
      <c r="Z85" s="236"/>
      <c r="AA85" s="237"/>
      <c r="AB85" s="284"/>
      <c r="AC85" s="114" t="str">
        <f t="shared" si="23"/>
        <v/>
      </c>
      <c r="AD85" s="296" t="str">
        <f t="shared" si="24"/>
        <v/>
      </c>
    </row>
    <row r="86" spans="1:84" ht="24" customHeight="1" x14ac:dyDescent="0.4">
      <c r="A86" s="240" t="e">
        <f>VLOOKUP(D86,非表示_活動量と単位!$D$8:$E$75,2,FALSE)</f>
        <v>#N/A</v>
      </c>
      <c r="B86" s="572"/>
      <c r="C86" s="562"/>
      <c r="D86" s="92"/>
      <c r="E86" s="349">
        <f t="shared" si="18"/>
        <v>0</v>
      </c>
      <c r="F86" s="111" t="str">
        <f t="shared" si="19"/>
        <v/>
      </c>
      <c r="G86" s="242"/>
      <c r="H86" s="111" t="str">
        <f t="shared" si="20"/>
        <v/>
      </c>
      <c r="I86" s="611"/>
      <c r="J86" s="111" t="str">
        <f t="shared" si="21"/>
        <v/>
      </c>
      <c r="K86" s="351" t="str">
        <f t="shared" si="25"/>
        <v/>
      </c>
      <c r="L86" s="229"/>
      <c r="M86" s="112" t="str">
        <f t="shared" si="22"/>
        <v/>
      </c>
      <c r="N86" s="285"/>
      <c r="O86" s="235"/>
      <c r="P86" s="123"/>
      <c r="Q86" s="286"/>
      <c r="R86" s="286"/>
      <c r="S86" s="287"/>
      <c r="T86" s="287"/>
      <c r="U86" s="287"/>
      <c r="V86" s="287"/>
      <c r="W86" s="287"/>
      <c r="X86" s="287"/>
      <c r="Y86" s="287"/>
      <c r="Z86" s="287"/>
      <c r="AA86" s="288"/>
      <c r="AB86" s="284"/>
      <c r="AC86" s="114" t="str">
        <f t="shared" si="23"/>
        <v/>
      </c>
      <c r="AD86" s="296" t="str">
        <f t="shared" si="24"/>
        <v/>
      </c>
    </row>
    <row r="87" spans="1:84" ht="24" customHeight="1" x14ac:dyDescent="0.4">
      <c r="A87" s="240" t="e">
        <f>VLOOKUP(D87,非表示_活動量と単位!$D$8:$E$75,2,FALSE)</f>
        <v>#N/A</v>
      </c>
      <c r="B87" s="572"/>
      <c r="C87" s="562"/>
      <c r="D87" s="92"/>
      <c r="E87" s="349">
        <f t="shared" si="18"/>
        <v>0</v>
      </c>
      <c r="F87" s="111" t="str">
        <f t="shared" si="19"/>
        <v/>
      </c>
      <c r="G87" s="242"/>
      <c r="H87" s="111" t="str">
        <f t="shared" si="20"/>
        <v/>
      </c>
      <c r="I87" s="611"/>
      <c r="J87" s="111" t="str">
        <f t="shared" si="21"/>
        <v/>
      </c>
      <c r="K87" s="351" t="str">
        <f t="shared" si="25"/>
        <v/>
      </c>
      <c r="L87" s="229"/>
      <c r="M87" s="112" t="str">
        <f t="shared" si="22"/>
        <v/>
      </c>
      <c r="N87" s="285"/>
      <c r="O87" s="235"/>
      <c r="P87" s="123"/>
      <c r="Q87" s="286"/>
      <c r="R87" s="286"/>
      <c r="S87" s="287"/>
      <c r="T87" s="287"/>
      <c r="U87" s="287"/>
      <c r="V87" s="287"/>
      <c r="W87" s="287"/>
      <c r="X87" s="287"/>
      <c r="Y87" s="287"/>
      <c r="Z87" s="287"/>
      <c r="AA87" s="288"/>
      <c r="AB87" s="284"/>
      <c r="AC87" s="114" t="str">
        <f t="shared" si="23"/>
        <v/>
      </c>
      <c r="AD87" s="296" t="str">
        <f t="shared" si="24"/>
        <v/>
      </c>
    </row>
    <row r="88" spans="1:84" ht="24" customHeight="1" x14ac:dyDescent="0.4">
      <c r="A88" s="240" t="e">
        <f>VLOOKUP(D88,非表示_活動量と単位!$D$8:$E$75,2,FALSE)</f>
        <v>#N/A</v>
      </c>
      <c r="B88" s="572"/>
      <c r="C88" s="562"/>
      <c r="D88" s="92"/>
      <c r="E88" s="349">
        <f t="shared" si="18"/>
        <v>0</v>
      </c>
      <c r="F88" s="111" t="str">
        <f t="shared" si="19"/>
        <v/>
      </c>
      <c r="G88" s="242"/>
      <c r="H88" s="111" t="str">
        <f t="shared" si="20"/>
        <v/>
      </c>
      <c r="I88" s="611"/>
      <c r="J88" s="111" t="str">
        <f t="shared" si="21"/>
        <v/>
      </c>
      <c r="K88" s="351" t="str">
        <f t="shared" si="25"/>
        <v/>
      </c>
      <c r="L88" s="229"/>
      <c r="M88" s="112" t="str">
        <f t="shared" si="22"/>
        <v/>
      </c>
      <c r="N88" s="285"/>
      <c r="O88" s="235"/>
      <c r="P88" s="123"/>
      <c r="Q88" s="286"/>
      <c r="R88" s="286"/>
      <c r="S88" s="287"/>
      <c r="T88" s="287"/>
      <c r="U88" s="287"/>
      <c r="V88" s="287"/>
      <c r="W88" s="287"/>
      <c r="X88" s="287"/>
      <c r="Y88" s="287"/>
      <c r="Z88" s="287"/>
      <c r="AA88" s="288"/>
      <c r="AB88" s="284"/>
      <c r="AC88" s="114" t="str">
        <f t="shared" si="23"/>
        <v/>
      </c>
      <c r="AD88" s="296" t="str">
        <f t="shared" si="24"/>
        <v/>
      </c>
    </row>
    <row r="89" spans="1:84" ht="24" customHeight="1" x14ac:dyDescent="0.4">
      <c r="A89" s="240" t="e">
        <f>VLOOKUP(D89,非表示_活動量と単位!$D$8:$E$75,2,FALSE)</f>
        <v>#N/A</v>
      </c>
      <c r="B89" s="572"/>
      <c r="C89" s="562"/>
      <c r="D89" s="92"/>
      <c r="E89" s="349">
        <f t="shared" si="18"/>
        <v>0</v>
      </c>
      <c r="F89" s="111" t="str">
        <f t="shared" si="19"/>
        <v/>
      </c>
      <c r="G89" s="242"/>
      <c r="H89" s="111" t="str">
        <f t="shared" si="20"/>
        <v/>
      </c>
      <c r="I89" s="611"/>
      <c r="J89" s="111" t="str">
        <f t="shared" si="21"/>
        <v/>
      </c>
      <c r="K89" s="351" t="str">
        <f t="shared" si="25"/>
        <v/>
      </c>
      <c r="L89" s="229"/>
      <c r="M89" s="112" t="str">
        <f t="shared" si="22"/>
        <v/>
      </c>
      <c r="N89" s="285"/>
      <c r="O89" s="235"/>
      <c r="P89" s="123"/>
      <c r="Q89" s="286"/>
      <c r="R89" s="286"/>
      <c r="S89" s="287"/>
      <c r="T89" s="287"/>
      <c r="U89" s="287"/>
      <c r="V89" s="287"/>
      <c r="W89" s="287"/>
      <c r="X89" s="287"/>
      <c r="Y89" s="287"/>
      <c r="Z89" s="287"/>
      <c r="AA89" s="288"/>
      <c r="AB89" s="284"/>
      <c r="AC89" s="114" t="str">
        <f t="shared" si="23"/>
        <v/>
      </c>
      <c r="AD89" s="296" t="str">
        <f t="shared" si="24"/>
        <v/>
      </c>
    </row>
    <row r="90" spans="1:84" ht="24" customHeight="1" x14ac:dyDescent="0.4">
      <c r="A90" s="240" t="e">
        <f>VLOOKUP(D90,非表示_活動量と単位!$D$8:$E$75,2,FALSE)</f>
        <v>#N/A</v>
      </c>
      <c r="B90" s="572"/>
      <c r="C90" s="562"/>
      <c r="D90" s="92"/>
      <c r="E90" s="349">
        <f t="shared" si="18"/>
        <v>0</v>
      </c>
      <c r="F90" s="111" t="str">
        <f t="shared" si="19"/>
        <v/>
      </c>
      <c r="G90" s="242"/>
      <c r="H90" s="111" t="str">
        <f t="shared" si="20"/>
        <v/>
      </c>
      <c r="I90" s="611"/>
      <c r="J90" s="111" t="str">
        <f t="shared" si="21"/>
        <v/>
      </c>
      <c r="K90" s="351" t="str">
        <f t="shared" si="25"/>
        <v/>
      </c>
      <c r="L90" s="229"/>
      <c r="M90" s="112" t="str">
        <f t="shared" si="22"/>
        <v/>
      </c>
      <c r="N90" s="285"/>
      <c r="O90" s="235"/>
      <c r="P90" s="123"/>
      <c r="Q90" s="286"/>
      <c r="R90" s="286"/>
      <c r="S90" s="287"/>
      <c r="T90" s="287"/>
      <c r="U90" s="287"/>
      <c r="V90" s="287"/>
      <c r="W90" s="287"/>
      <c r="X90" s="287"/>
      <c r="Y90" s="287"/>
      <c r="Z90" s="287"/>
      <c r="AA90" s="288"/>
      <c r="AB90" s="284"/>
      <c r="AC90" s="114" t="str">
        <f t="shared" si="23"/>
        <v/>
      </c>
      <c r="AD90" s="296" t="str">
        <f t="shared" si="24"/>
        <v/>
      </c>
    </row>
    <row r="91" spans="1:84" ht="24" customHeight="1" x14ac:dyDescent="0.4">
      <c r="A91" s="240" t="e">
        <f>VLOOKUP(D91,非表示_活動量と単位!$D$8:$E$75,2,FALSE)</f>
        <v>#N/A</v>
      </c>
      <c r="B91" s="572"/>
      <c r="C91" s="562"/>
      <c r="D91" s="92"/>
      <c r="E91" s="349">
        <f t="shared" si="18"/>
        <v>0</v>
      </c>
      <c r="F91" s="111" t="str">
        <f t="shared" si="19"/>
        <v/>
      </c>
      <c r="G91" s="242"/>
      <c r="H91" s="111" t="str">
        <f t="shared" si="20"/>
        <v/>
      </c>
      <c r="I91" s="611"/>
      <c r="J91" s="111" t="str">
        <f t="shared" si="21"/>
        <v/>
      </c>
      <c r="K91" s="351" t="str">
        <f t="shared" si="25"/>
        <v/>
      </c>
      <c r="L91" s="229"/>
      <c r="M91" s="112" t="str">
        <f t="shared" si="22"/>
        <v/>
      </c>
      <c r="N91" s="285"/>
      <c r="O91" s="235"/>
      <c r="P91" s="123"/>
      <c r="Q91" s="286"/>
      <c r="R91" s="286"/>
      <c r="S91" s="287"/>
      <c r="T91" s="287"/>
      <c r="U91" s="287"/>
      <c r="V91" s="287"/>
      <c r="W91" s="287"/>
      <c r="X91" s="287"/>
      <c r="Y91" s="287"/>
      <c r="Z91" s="287"/>
      <c r="AA91" s="288"/>
      <c r="AB91" s="284"/>
      <c r="AC91" s="114" t="str">
        <f t="shared" si="23"/>
        <v/>
      </c>
      <c r="AD91" s="296" t="str">
        <f t="shared" si="24"/>
        <v/>
      </c>
    </row>
    <row r="92" spans="1:84" ht="24" customHeight="1" x14ac:dyDescent="0.4">
      <c r="A92" s="240" t="e">
        <f>VLOOKUP(D92,非表示_活動量と単位!$D$8:$E$75,2,FALSE)</f>
        <v>#N/A</v>
      </c>
      <c r="B92" s="572"/>
      <c r="C92" s="562"/>
      <c r="D92" s="92"/>
      <c r="E92" s="349">
        <f t="shared" si="18"/>
        <v>0</v>
      </c>
      <c r="F92" s="111" t="str">
        <f t="shared" si="19"/>
        <v/>
      </c>
      <c r="G92" s="242"/>
      <c r="H92" s="111" t="str">
        <f t="shared" si="20"/>
        <v/>
      </c>
      <c r="I92" s="611"/>
      <c r="J92" s="111" t="str">
        <f t="shared" si="21"/>
        <v/>
      </c>
      <c r="K92" s="351" t="str">
        <f t="shared" si="25"/>
        <v/>
      </c>
      <c r="L92" s="229"/>
      <c r="M92" s="112" t="str">
        <f t="shared" si="22"/>
        <v/>
      </c>
      <c r="N92" s="285"/>
      <c r="O92" s="235"/>
      <c r="P92" s="123"/>
      <c r="Q92" s="286"/>
      <c r="R92" s="286"/>
      <c r="S92" s="287"/>
      <c r="T92" s="287"/>
      <c r="U92" s="287"/>
      <c r="V92" s="287"/>
      <c r="W92" s="287"/>
      <c r="X92" s="287"/>
      <c r="Y92" s="287"/>
      <c r="Z92" s="287"/>
      <c r="AA92" s="288"/>
      <c r="AB92" s="284"/>
      <c r="AC92" s="114" t="str">
        <f t="shared" si="23"/>
        <v/>
      </c>
      <c r="AD92" s="296" t="str">
        <f t="shared" si="24"/>
        <v/>
      </c>
    </row>
    <row r="93" spans="1:84" ht="24" customHeight="1" x14ac:dyDescent="0.4">
      <c r="A93" s="240" t="e">
        <f>VLOOKUP(D93,非表示_活動量と単位!$D$8:$E$75,2,FALSE)</f>
        <v>#N/A</v>
      </c>
      <c r="B93" s="572"/>
      <c r="C93" s="562"/>
      <c r="D93" s="92"/>
      <c r="E93" s="349">
        <f t="shared" si="18"/>
        <v>0</v>
      </c>
      <c r="F93" s="111" t="str">
        <f t="shared" si="19"/>
        <v/>
      </c>
      <c r="G93" s="242"/>
      <c r="H93" s="111" t="str">
        <f t="shared" si="20"/>
        <v/>
      </c>
      <c r="I93" s="611"/>
      <c r="J93" s="111" t="str">
        <f t="shared" si="21"/>
        <v/>
      </c>
      <c r="K93" s="351" t="str">
        <f t="shared" si="25"/>
        <v/>
      </c>
      <c r="L93" s="229"/>
      <c r="M93" s="112" t="str">
        <f t="shared" si="22"/>
        <v/>
      </c>
      <c r="N93" s="285"/>
      <c r="O93" s="235"/>
      <c r="P93" s="123"/>
      <c r="Q93" s="286"/>
      <c r="R93" s="286"/>
      <c r="S93" s="287"/>
      <c r="T93" s="287"/>
      <c r="U93" s="287"/>
      <c r="V93" s="287"/>
      <c r="W93" s="287"/>
      <c r="X93" s="287"/>
      <c r="Y93" s="287"/>
      <c r="Z93" s="287"/>
      <c r="AA93" s="288"/>
      <c r="AB93" s="284"/>
      <c r="AC93" s="114" t="str">
        <f t="shared" si="23"/>
        <v/>
      </c>
      <c r="AD93" s="296" t="str">
        <f t="shared" si="24"/>
        <v/>
      </c>
    </row>
    <row r="94" spans="1:84" ht="24" customHeight="1" x14ac:dyDescent="0.4">
      <c r="A94" s="240" t="e">
        <f>VLOOKUP(D94,非表示_活動量と単位!$D$8:$E$75,2,FALSE)</f>
        <v>#N/A</v>
      </c>
      <c r="B94" s="572"/>
      <c r="C94" s="562"/>
      <c r="D94" s="92"/>
      <c r="E94" s="349">
        <f t="shared" si="18"/>
        <v>0</v>
      </c>
      <c r="F94" s="111" t="str">
        <f t="shared" si="19"/>
        <v/>
      </c>
      <c r="G94" s="242"/>
      <c r="H94" s="111" t="str">
        <f t="shared" si="20"/>
        <v/>
      </c>
      <c r="I94" s="611"/>
      <c r="J94" s="111" t="str">
        <f t="shared" si="21"/>
        <v/>
      </c>
      <c r="K94" s="351" t="str">
        <f t="shared" si="25"/>
        <v/>
      </c>
      <c r="L94" s="229"/>
      <c r="M94" s="112" t="str">
        <f t="shared" si="22"/>
        <v/>
      </c>
      <c r="N94" s="234"/>
      <c r="O94" s="235"/>
      <c r="P94" s="113"/>
      <c r="Q94" s="236"/>
      <c r="R94" s="236"/>
      <c r="S94" s="236"/>
      <c r="T94" s="236"/>
      <c r="U94" s="236"/>
      <c r="V94" s="236"/>
      <c r="W94" s="236"/>
      <c r="X94" s="236"/>
      <c r="Y94" s="236"/>
      <c r="Z94" s="236"/>
      <c r="AA94" s="237"/>
      <c r="AB94" s="284"/>
      <c r="AC94" s="114" t="str">
        <f t="shared" si="23"/>
        <v/>
      </c>
      <c r="AD94" s="296" t="str">
        <f t="shared" si="24"/>
        <v/>
      </c>
    </row>
    <row r="95" spans="1:84" ht="24" customHeight="1" x14ac:dyDescent="0.4">
      <c r="A95" s="240" t="e">
        <f>VLOOKUP(D95,非表示_活動量と単位!$D$8:$E$75,2,FALSE)</f>
        <v>#N/A</v>
      </c>
      <c r="B95" s="572"/>
      <c r="C95" s="562"/>
      <c r="D95" s="92"/>
      <c r="E95" s="349">
        <f t="shared" si="18"/>
        <v>0</v>
      </c>
      <c r="F95" s="111" t="str">
        <f t="shared" si="19"/>
        <v/>
      </c>
      <c r="G95" s="242"/>
      <c r="H95" s="111" t="str">
        <f t="shared" si="20"/>
        <v/>
      </c>
      <c r="I95" s="611"/>
      <c r="J95" s="111" t="str">
        <f t="shared" si="21"/>
        <v/>
      </c>
      <c r="K95" s="351" t="str">
        <f t="shared" si="25"/>
        <v/>
      </c>
      <c r="L95" s="229"/>
      <c r="M95" s="112" t="str">
        <f t="shared" si="22"/>
        <v/>
      </c>
      <c r="N95" s="234"/>
      <c r="O95" s="235"/>
      <c r="P95" s="113"/>
      <c r="Q95" s="236"/>
      <c r="R95" s="236"/>
      <c r="S95" s="236"/>
      <c r="T95" s="236"/>
      <c r="U95" s="236"/>
      <c r="V95" s="236"/>
      <c r="W95" s="236"/>
      <c r="X95" s="236"/>
      <c r="Y95" s="236"/>
      <c r="Z95" s="236"/>
      <c r="AA95" s="237"/>
      <c r="AB95" s="284"/>
      <c r="AC95" s="114" t="str">
        <f t="shared" si="23"/>
        <v/>
      </c>
      <c r="AD95" s="296" t="str">
        <f t="shared" si="24"/>
        <v/>
      </c>
    </row>
    <row r="96" spans="1:84" ht="24" customHeight="1" x14ac:dyDescent="0.4">
      <c r="A96" s="240" t="e">
        <f>VLOOKUP(D96,非表示_活動量と単位!$D$8:$E$75,2,FALSE)</f>
        <v>#N/A</v>
      </c>
      <c r="B96" s="572"/>
      <c r="C96" s="562"/>
      <c r="D96" s="92"/>
      <c r="E96" s="349">
        <f t="shared" si="18"/>
        <v>0</v>
      </c>
      <c r="F96" s="111" t="str">
        <f t="shared" si="19"/>
        <v/>
      </c>
      <c r="G96" s="242"/>
      <c r="H96" s="111" t="str">
        <f t="shared" si="20"/>
        <v/>
      </c>
      <c r="I96" s="611"/>
      <c r="J96" s="111" t="str">
        <f t="shared" si="21"/>
        <v/>
      </c>
      <c r="K96" s="351" t="str">
        <f t="shared" si="25"/>
        <v/>
      </c>
      <c r="L96" s="229"/>
      <c r="M96" s="112" t="str">
        <f t="shared" si="22"/>
        <v/>
      </c>
      <c r="N96" s="285"/>
      <c r="O96" s="235"/>
      <c r="P96" s="123"/>
      <c r="Q96" s="286"/>
      <c r="R96" s="286"/>
      <c r="S96" s="287"/>
      <c r="T96" s="287"/>
      <c r="U96" s="287"/>
      <c r="V96" s="287"/>
      <c r="W96" s="287"/>
      <c r="X96" s="287"/>
      <c r="Y96" s="287"/>
      <c r="Z96" s="287"/>
      <c r="AA96" s="288"/>
      <c r="AB96" s="284"/>
      <c r="AC96" s="114" t="str">
        <f t="shared" si="23"/>
        <v/>
      </c>
      <c r="AD96" s="296" t="str">
        <f t="shared" si="24"/>
        <v/>
      </c>
    </row>
    <row r="97" spans="1:116" ht="24" customHeight="1" x14ac:dyDescent="0.4">
      <c r="A97" s="240" t="e">
        <f>VLOOKUP(D97,非表示_活動量と単位!$D$8:$E$75,2,FALSE)</f>
        <v>#N/A</v>
      </c>
      <c r="B97" s="572"/>
      <c r="C97" s="562"/>
      <c r="D97" s="92"/>
      <c r="E97" s="349">
        <f t="shared" si="18"/>
        <v>0</v>
      </c>
      <c r="F97" s="111" t="str">
        <f t="shared" si="19"/>
        <v/>
      </c>
      <c r="G97" s="242"/>
      <c r="H97" s="111" t="str">
        <f t="shared" si="20"/>
        <v/>
      </c>
      <c r="I97" s="611"/>
      <c r="J97" s="111" t="str">
        <f t="shared" si="21"/>
        <v/>
      </c>
      <c r="K97" s="351" t="str">
        <f t="shared" si="25"/>
        <v/>
      </c>
      <c r="L97" s="229"/>
      <c r="M97" s="112" t="str">
        <f t="shared" si="22"/>
        <v/>
      </c>
      <c r="N97" s="285"/>
      <c r="O97" s="235"/>
      <c r="P97" s="123"/>
      <c r="Q97" s="286"/>
      <c r="R97" s="286"/>
      <c r="S97" s="287"/>
      <c r="T97" s="287"/>
      <c r="U97" s="287"/>
      <c r="V97" s="287"/>
      <c r="W97" s="287"/>
      <c r="X97" s="287"/>
      <c r="Y97" s="287"/>
      <c r="Z97" s="287"/>
      <c r="AA97" s="288"/>
      <c r="AB97" s="284"/>
      <c r="AC97" s="114" t="str">
        <f t="shared" si="23"/>
        <v/>
      </c>
      <c r="AD97" s="296" t="str">
        <f t="shared" si="24"/>
        <v/>
      </c>
    </row>
    <row r="98" spans="1:116" ht="24" customHeight="1" x14ac:dyDescent="0.4">
      <c r="A98" s="240" t="e">
        <f>VLOOKUP(D98,非表示_活動量と単位!$D$8:$E$75,2,FALSE)</f>
        <v>#N/A</v>
      </c>
      <c r="B98" s="572"/>
      <c r="C98" s="562"/>
      <c r="D98" s="92"/>
      <c r="E98" s="349">
        <f t="shared" si="18"/>
        <v>0</v>
      </c>
      <c r="F98" s="111" t="str">
        <f t="shared" si="19"/>
        <v/>
      </c>
      <c r="G98" s="242"/>
      <c r="H98" s="111" t="str">
        <f t="shared" si="20"/>
        <v/>
      </c>
      <c r="I98" s="611"/>
      <c r="J98" s="111" t="str">
        <f t="shared" si="21"/>
        <v/>
      </c>
      <c r="K98" s="351" t="str">
        <f t="shared" si="25"/>
        <v/>
      </c>
      <c r="L98" s="229"/>
      <c r="M98" s="112" t="str">
        <f t="shared" si="22"/>
        <v/>
      </c>
      <c r="N98" s="285"/>
      <c r="O98" s="235"/>
      <c r="P98" s="123"/>
      <c r="Q98" s="286"/>
      <c r="R98" s="286"/>
      <c r="S98" s="287"/>
      <c r="T98" s="287"/>
      <c r="U98" s="287"/>
      <c r="V98" s="287"/>
      <c r="W98" s="287"/>
      <c r="X98" s="287"/>
      <c r="Y98" s="287"/>
      <c r="Z98" s="287"/>
      <c r="AA98" s="288"/>
      <c r="AB98" s="284"/>
      <c r="AC98" s="114" t="str">
        <f t="shared" si="23"/>
        <v/>
      </c>
      <c r="AD98" s="296" t="str">
        <f t="shared" si="24"/>
        <v/>
      </c>
    </row>
    <row r="99" spans="1:116" ht="24" customHeight="1" x14ac:dyDescent="0.4">
      <c r="A99" s="240" t="e">
        <f>VLOOKUP(D99,非表示_活動量と単位!$D$8:$E$75,2,FALSE)</f>
        <v>#N/A</v>
      </c>
      <c r="B99" s="572"/>
      <c r="C99" s="562"/>
      <c r="D99" s="92"/>
      <c r="E99" s="349">
        <f t="shared" si="18"/>
        <v>0</v>
      </c>
      <c r="F99" s="111" t="str">
        <f t="shared" si="19"/>
        <v/>
      </c>
      <c r="G99" s="242"/>
      <c r="H99" s="111" t="str">
        <f t="shared" si="20"/>
        <v/>
      </c>
      <c r="I99" s="611"/>
      <c r="J99" s="111" t="str">
        <f t="shared" si="21"/>
        <v/>
      </c>
      <c r="K99" s="351" t="str">
        <f t="shared" si="25"/>
        <v/>
      </c>
      <c r="L99" s="229"/>
      <c r="M99" s="112" t="str">
        <f t="shared" si="22"/>
        <v/>
      </c>
      <c r="N99" s="285"/>
      <c r="O99" s="235"/>
      <c r="P99" s="123"/>
      <c r="Q99" s="286"/>
      <c r="R99" s="286"/>
      <c r="S99" s="287"/>
      <c r="T99" s="287"/>
      <c r="U99" s="287"/>
      <c r="V99" s="287"/>
      <c r="W99" s="287"/>
      <c r="X99" s="287"/>
      <c r="Y99" s="287"/>
      <c r="Z99" s="287"/>
      <c r="AA99" s="288"/>
      <c r="AB99" s="284"/>
      <c r="AC99" s="114" t="str">
        <f t="shared" si="23"/>
        <v/>
      </c>
      <c r="AD99" s="296" t="str">
        <f t="shared" si="24"/>
        <v/>
      </c>
    </row>
    <row r="100" spans="1:116" ht="24" customHeight="1" x14ac:dyDescent="0.4">
      <c r="A100" s="240" t="e">
        <f>VLOOKUP(D100,非表示_活動量と単位!$D$8:$E$75,2,FALSE)</f>
        <v>#N/A</v>
      </c>
      <c r="B100" s="572"/>
      <c r="C100" s="562"/>
      <c r="D100" s="92"/>
      <c r="E100" s="349">
        <f t="shared" si="18"/>
        <v>0</v>
      </c>
      <c r="F100" s="111" t="str">
        <f t="shared" si="19"/>
        <v/>
      </c>
      <c r="G100" s="242"/>
      <c r="H100" s="111" t="str">
        <f t="shared" si="20"/>
        <v/>
      </c>
      <c r="I100" s="611"/>
      <c r="J100" s="111" t="str">
        <f t="shared" si="21"/>
        <v/>
      </c>
      <c r="K100" s="351" t="str">
        <f t="shared" si="25"/>
        <v/>
      </c>
      <c r="L100" s="229"/>
      <c r="M100" s="112" t="str">
        <f t="shared" si="22"/>
        <v/>
      </c>
      <c r="N100" s="285"/>
      <c r="O100" s="235"/>
      <c r="P100" s="123"/>
      <c r="Q100" s="286"/>
      <c r="R100" s="286"/>
      <c r="S100" s="287"/>
      <c r="T100" s="287"/>
      <c r="U100" s="287"/>
      <c r="V100" s="287"/>
      <c r="W100" s="287"/>
      <c r="X100" s="287"/>
      <c r="Y100" s="287"/>
      <c r="Z100" s="287"/>
      <c r="AA100" s="288"/>
      <c r="AB100" s="284"/>
      <c r="AC100" s="114" t="str">
        <f t="shared" si="23"/>
        <v/>
      </c>
      <c r="AD100" s="296" t="str">
        <f t="shared" si="24"/>
        <v/>
      </c>
    </row>
    <row r="101" spans="1:116" ht="24" customHeight="1" x14ac:dyDescent="0.4">
      <c r="A101" s="240" t="e">
        <f>VLOOKUP(D101,非表示_活動量と単位!$D$8:$E$75,2,FALSE)</f>
        <v>#N/A</v>
      </c>
      <c r="B101" s="572"/>
      <c r="C101" s="562"/>
      <c r="D101" s="92"/>
      <c r="E101" s="349">
        <f t="shared" si="18"/>
        <v>0</v>
      </c>
      <c r="F101" s="111" t="str">
        <f t="shared" si="19"/>
        <v/>
      </c>
      <c r="G101" s="242"/>
      <c r="H101" s="111" t="str">
        <f t="shared" si="20"/>
        <v/>
      </c>
      <c r="I101" s="611"/>
      <c r="J101" s="111" t="str">
        <f t="shared" si="21"/>
        <v/>
      </c>
      <c r="K101" s="351" t="str">
        <f t="shared" si="25"/>
        <v/>
      </c>
      <c r="L101" s="229"/>
      <c r="M101" s="112" t="str">
        <f t="shared" si="22"/>
        <v/>
      </c>
      <c r="N101" s="285"/>
      <c r="O101" s="235"/>
      <c r="P101" s="123"/>
      <c r="Q101" s="286"/>
      <c r="R101" s="286"/>
      <c r="S101" s="287"/>
      <c r="T101" s="287"/>
      <c r="U101" s="287"/>
      <c r="V101" s="287"/>
      <c r="W101" s="287"/>
      <c r="X101" s="287"/>
      <c r="Y101" s="287"/>
      <c r="Z101" s="287"/>
      <c r="AA101" s="288"/>
      <c r="AB101" s="284"/>
      <c r="AC101" s="114" t="str">
        <f t="shared" si="23"/>
        <v/>
      </c>
      <c r="AD101" s="296" t="str">
        <f t="shared" si="24"/>
        <v/>
      </c>
    </row>
    <row r="102" spans="1:116" ht="24" customHeight="1" thickBot="1" x14ac:dyDescent="0.45">
      <c r="A102" s="240" t="e">
        <f>VLOOKUP(D102,非表示_活動量と単位!$D$8:$E$75,2,FALSE)</f>
        <v>#N/A</v>
      </c>
      <c r="B102" s="572"/>
      <c r="C102" s="558"/>
      <c r="D102" s="97"/>
      <c r="E102" s="341">
        <f t="shared" si="18"/>
        <v>0</v>
      </c>
      <c r="F102" s="582" t="str">
        <f t="shared" si="19"/>
        <v/>
      </c>
      <c r="G102" s="583"/>
      <c r="H102" s="582" t="str">
        <f t="shared" si="20"/>
        <v/>
      </c>
      <c r="I102" s="612"/>
      <c r="J102" s="582" t="str">
        <f t="shared" si="21"/>
        <v/>
      </c>
      <c r="K102" s="584" t="str">
        <f t="shared" si="25"/>
        <v/>
      </c>
      <c r="L102" s="232"/>
      <c r="M102" s="585" t="str">
        <f t="shared" si="22"/>
        <v/>
      </c>
      <c r="N102" s="586"/>
      <c r="O102" s="587"/>
      <c r="P102" s="126"/>
      <c r="Q102" s="293"/>
      <c r="R102" s="293"/>
      <c r="S102" s="294"/>
      <c r="T102" s="294"/>
      <c r="U102" s="294"/>
      <c r="V102" s="294"/>
      <c r="W102" s="294"/>
      <c r="X102" s="294"/>
      <c r="Y102" s="294"/>
      <c r="Z102" s="294"/>
      <c r="AA102" s="588"/>
      <c r="AB102" s="589"/>
      <c r="AC102" s="280" t="str">
        <f t="shared" si="23"/>
        <v/>
      </c>
      <c r="AD102" s="297" t="str">
        <f t="shared" si="24"/>
        <v/>
      </c>
    </row>
    <row r="103" spans="1:116" ht="12" customHeight="1" x14ac:dyDescent="0.4"/>
    <row r="104" spans="1:116" ht="12" customHeight="1" x14ac:dyDescent="0.4"/>
    <row r="105" spans="1:116" ht="12" customHeight="1" x14ac:dyDescent="0.4"/>
    <row r="106" spans="1:116" ht="12" customHeight="1" x14ac:dyDescent="0.4"/>
    <row r="107" spans="1:116" ht="12" customHeight="1" thickBot="1" x14ac:dyDescent="0.45">
      <c r="DL107" s="245" t="s">
        <v>680</v>
      </c>
    </row>
    <row r="108" spans="1:116" ht="12" customHeight="1" x14ac:dyDescent="0.4">
      <c r="DL108" s="251" t="s">
        <v>676</v>
      </c>
    </row>
    <row r="109" spans="1:116" ht="12" customHeight="1" x14ac:dyDescent="0.4">
      <c r="DL109" s="252" t="s">
        <v>678</v>
      </c>
    </row>
    <row r="110" spans="1:116" ht="12" customHeight="1" x14ac:dyDescent="0.4">
      <c r="DK110" s="253"/>
      <c r="DL110" s="252" t="s">
        <v>682</v>
      </c>
    </row>
    <row r="111" spans="1:116" ht="12" customHeight="1" x14ac:dyDescent="0.4">
      <c r="DK111" s="253"/>
      <c r="DL111" s="252" t="s">
        <v>679</v>
      </c>
    </row>
    <row r="112" spans="1:116" ht="12" customHeight="1" thickBot="1" x14ac:dyDescent="0.45">
      <c r="DK112" s="253"/>
      <c r="DL112" s="254" t="s">
        <v>677</v>
      </c>
    </row>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0:114" ht="12" customHeight="1" x14ac:dyDescent="0.4"/>
    <row r="146" spans="110:114" ht="12" customHeight="1" x14ac:dyDescent="0.4"/>
    <row r="147" spans="110:114" ht="12" customHeight="1" x14ac:dyDescent="0.4"/>
    <row r="148" spans="110:114" ht="12" customHeight="1" x14ac:dyDescent="0.4"/>
    <row r="149" spans="110:114" ht="12" customHeight="1" x14ac:dyDescent="0.4"/>
    <row r="150" spans="110:114" ht="12" customHeight="1" x14ac:dyDescent="0.4"/>
    <row r="151" spans="110:114" ht="12" customHeight="1" x14ac:dyDescent="0.4"/>
    <row r="152" spans="110:114" ht="12" customHeight="1" x14ac:dyDescent="0.4"/>
    <row r="153" spans="110:114" ht="12" customHeight="1" x14ac:dyDescent="0.4"/>
    <row r="154" spans="110:114" ht="12" customHeight="1" x14ac:dyDescent="0.4"/>
    <row r="155" spans="110:114" ht="12" customHeight="1" x14ac:dyDescent="0.4"/>
    <row r="156" spans="110:114" ht="12" customHeight="1" x14ac:dyDescent="0.4"/>
    <row r="157" spans="110:114" ht="12" customHeight="1" x14ac:dyDescent="0.4"/>
    <row r="158" spans="110:114" ht="12" customHeight="1" x14ac:dyDescent="0.4"/>
    <row r="159" spans="110:114" ht="12" customHeight="1" x14ac:dyDescent="0.4">
      <c r="DF159" s="223"/>
      <c r="DG159" s="223"/>
      <c r="DH159" s="223"/>
      <c r="DI159" s="223"/>
      <c r="DJ159" s="223"/>
    </row>
    <row r="160" spans="110:114" ht="12" customHeight="1" x14ac:dyDescent="0.4">
      <c r="DF160" s="223"/>
      <c r="DG160" s="223"/>
      <c r="DH160" s="223"/>
      <c r="DI160" s="223"/>
      <c r="DJ160" s="223"/>
    </row>
    <row r="161" spans="110:114" ht="12" customHeight="1" x14ac:dyDescent="0.4">
      <c r="DF161" s="223"/>
      <c r="DG161" s="223"/>
      <c r="DH161" s="223"/>
      <c r="DI161" s="223"/>
      <c r="DJ161" s="223"/>
    </row>
    <row r="162" spans="110:114" ht="12" customHeight="1" x14ac:dyDescent="0.4">
      <c r="DF162" s="223"/>
      <c r="DG162" s="223"/>
      <c r="DH162" s="223"/>
      <c r="DI162" s="223"/>
      <c r="DJ162" s="223"/>
    </row>
    <row r="163" spans="110:114" ht="12" customHeight="1" x14ac:dyDescent="0.4">
      <c r="DF163" s="223"/>
      <c r="DG163" s="223"/>
      <c r="DH163" s="223"/>
      <c r="DI163" s="223"/>
      <c r="DJ163" s="223"/>
    </row>
    <row r="164" spans="110:114" ht="12" customHeight="1" x14ac:dyDescent="0.4">
      <c r="DF164" s="223"/>
      <c r="DG164" s="223"/>
      <c r="DH164" s="223"/>
      <c r="DI164" s="223"/>
      <c r="DJ164" s="223"/>
    </row>
    <row r="165" spans="110:114" ht="12" customHeight="1" x14ac:dyDescent="0.4">
      <c r="DF165" s="223"/>
      <c r="DG165" s="223"/>
      <c r="DH165" s="223"/>
      <c r="DI165" s="223"/>
      <c r="DJ165" s="223"/>
    </row>
    <row r="166" spans="110:114" ht="12" customHeight="1" x14ac:dyDescent="0.4"/>
    <row r="167" spans="110:114" ht="12" customHeight="1" x14ac:dyDescent="0.4"/>
    <row r="168" spans="110:114" ht="12" customHeight="1" x14ac:dyDescent="0.4"/>
    <row r="169" spans="110:114" ht="12" customHeight="1" x14ac:dyDescent="0.4"/>
    <row r="170" spans="110:114" ht="12" customHeight="1" x14ac:dyDescent="0.4"/>
    <row r="171" spans="110:114" ht="12" customHeight="1" x14ac:dyDescent="0.4"/>
    <row r="172" spans="110:114" ht="12" customHeight="1" x14ac:dyDescent="0.4"/>
    <row r="173" spans="110:114" ht="12" customHeight="1" x14ac:dyDescent="0.4"/>
    <row r="174" spans="110:114" ht="12" customHeight="1" x14ac:dyDescent="0.4"/>
    <row r="175" spans="110:114" ht="12" customHeight="1" x14ac:dyDescent="0.4"/>
    <row r="176" spans="110:114"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algorithmName="SHA-512" hashValue="ZBRHz1lwfYs8GlhkAgSCP3NMfKN6L0T7492iq1J9qYk/QSga35VbsxtpPJYjgfIxm2/3WAtg944GV3lZm5g2fQ==" saltValue="QSsBSm8MP44F8v2mYXxtig==" spinCount="100000" sheet="1" scenarios="1" formatRows="0"/>
  <mergeCells count="34">
    <mergeCell ref="O45:Z46"/>
    <mergeCell ref="AA45:AA47"/>
    <mergeCell ref="AB45:AB47"/>
    <mergeCell ref="AC45:AD45"/>
    <mergeCell ref="AC46:AC47"/>
    <mergeCell ref="AD46:AD47"/>
    <mergeCell ref="I45:J46"/>
    <mergeCell ref="K45:K47"/>
    <mergeCell ref="L45:L47"/>
    <mergeCell ref="M45:M46"/>
    <mergeCell ref="N45:N47"/>
    <mergeCell ref="B45:B47"/>
    <mergeCell ref="C45:C47"/>
    <mergeCell ref="D45:D47"/>
    <mergeCell ref="E45:F46"/>
    <mergeCell ref="G45:H46"/>
    <mergeCell ref="B4:B6"/>
    <mergeCell ref="C4:C6"/>
    <mergeCell ref="D4:D6"/>
    <mergeCell ref="E4:F5"/>
    <mergeCell ref="G4:H5"/>
    <mergeCell ref="I33:J33"/>
    <mergeCell ref="K4:K6"/>
    <mergeCell ref="L4:L6"/>
    <mergeCell ref="M4:M5"/>
    <mergeCell ref="N4:N6"/>
    <mergeCell ref="I4:J5"/>
    <mergeCell ref="AB4:AB6"/>
    <mergeCell ref="AC4:AD4"/>
    <mergeCell ref="AC5:AC6"/>
    <mergeCell ref="AD5:AD6"/>
    <mergeCell ref="I32:J32"/>
    <mergeCell ref="O4:Z5"/>
    <mergeCell ref="AA4:AA6"/>
  </mergeCells>
  <phoneticPr fontId="2"/>
  <conditionalFormatting sqref="H7:H10 G14:H21 H13">
    <cfRule type="expression" dxfId="409" priority="175">
      <formula>$A7=1</formula>
    </cfRule>
  </conditionalFormatting>
  <conditionalFormatting sqref="E2 B14:AD22 B7:B10 B30:AD31 K32:K33 AD32:AD33 J7:M8 B13 J13:AD13 J48:AD48 E51:F51 D48:H48 J11:M12 AB7:AD12 E7:F13 H51:I51 B94:AD95 E50:H50 E49:F49 H49 E84:H85 B84:B85 J84:M85 AB84:AD85 E52:H53 B48:B53 J49:M53 AB51:AD53 B81:AD83 E73:F73 H73 E60:H60 E59:F59 H59 E74:H75 AB74:AD75 E63:F63 H63 E62:H62 E61:F61 H61 E64:H65 B59:B65 J59:M65 AB64:AD65 J71:M75 E72:H72 E71:F71 H71 B71:B75 H7:H13 J9:K10 M9:M10 C7:AD13">
    <cfRule type="expression" dxfId="408" priority="174">
      <formula>$BP$3=TRUE</formula>
    </cfRule>
  </conditionalFormatting>
  <conditionalFormatting sqref="B25:AD25">
    <cfRule type="expression" dxfId="407" priority="156">
      <formula>$BP$3=TRUE</formula>
    </cfRule>
  </conditionalFormatting>
  <conditionalFormatting sqref="B96:AD101">
    <cfRule type="expression" dxfId="406" priority="154">
      <formula>$BP$3=TRUE</formula>
    </cfRule>
  </conditionalFormatting>
  <conditionalFormatting sqref="G51">
    <cfRule type="expression" dxfId="405" priority="149">
      <formula>$BP$3=TRUE</formula>
    </cfRule>
  </conditionalFormatting>
  <conditionalFormatting sqref="C51:D51">
    <cfRule type="expression" dxfId="404" priority="153">
      <formula>$BP$3=TRUE</formula>
    </cfRule>
  </conditionalFormatting>
  <conditionalFormatting sqref="B27:AD27">
    <cfRule type="expression" dxfId="403" priority="160">
      <formula>$BP$3=TRUE</formula>
    </cfRule>
  </conditionalFormatting>
  <conditionalFormatting sqref="H11:H12">
    <cfRule type="expression" dxfId="402" priority="164">
      <formula>$A11=1</formula>
    </cfRule>
  </conditionalFormatting>
  <conditionalFormatting sqref="B11:B12">
    <cfRule type="expression" dxfId="401" priority="163">
      <formula>$BP$3=TRUE</formula>
    </cfRule>
  </conditionalFormatting>
  <conditionalFormatting sqref="B29:AD29">
    <cfRule type="expression" dxfId="400" priority="162">
      <formula>$BP$3=TRUE</formula>
    </cfRule>
  </conditionalFormatting>
  <conditionalFormatting sqref="B28:AD28">
    <cfRule type="expression" dxfId="399" priority="161">
      <formula>$BP$3=TRUE</formula>
    </cfRule>
  </conditionalFormatting>
  <conditionalFormatting sqref="N49:AA50">
    <cfRule type="expression" dxfId="398" priority="144">
      <formula>$BP$3=TRUE</formula>
    </cfRule>
  </conditionalFormatting>
  <conditionalFormatting sqref="B24:AD24">
    <cfRule type="expression" dxfId="397" priority="159">
      <formula>$BP$3=TRUE</formula>
    </cfRule>
  </conditionalFormatting>
  <conditionalFormatting sqref="B23:AD23">
    <cfRule type="expression" dxfId="396" priority="158">
      <formula>$BP$3=TRUE</formula>
    </cfRule>
  </conditionalFormatting>
  <conditionalFormatting sqref="B26:AD26">
    <cfRule type="expression" dxfId="395" priority="157">
      <formula>$BP$3=TRUE</formula>
    </cfRule>
  </conditionalFormatting>
  <conditionalFormatting sqref="G48:H48 G94:H101 H51">
    <cfRule type="expression" dxfId="394" priority="155">
      <formula>$A48=1</formula>
    </cfRule>
  </conditionalFormatting>
  <conditionalFormatting sqref="N84:AA85">
    <cfRule type="expression" dxfId="393" priority="137">
      <formula>$BP$3=TRUE</formula>
    </cfRule>
  </conditionalFormatting>
  <conditionalFormatting sqref="N51:AA51">
    <cfRule type="expression" dxfId="392" priority="152">
      <formula>$BP$3=TRUE</formula>
    </cfRule>
  </conditionalFormatting>
  <conditionalFormatting sqref="I48">
    <cfRule type="expression" dxfId="391" priority="151">
      <formula>$BP$3=TRUE</formula>
    </cfRule>
  </conditionalFormatting>
  <conditionalFormatting sqref="C48">
    <cfRule type="expression" dxfId="390" priority="148">
      <formula>$BP$3=TRUE</formula>
    </cfRule>
  </conditionalFormatting>
  <conditionalFormatting sqref="G51">
    <cfRule type="expression" dxfId="389" priority="150">
      <formula>$A51=1</formula>
    </cfRule>
  </conditionalFormatting>
  <conditionalFormatting sqref="G50:H50 H49">
    <cfRule type="expression" dxfId="388" priority="147">
      <formula>$A49=1</formula>
    </cfRule>
  </conditionalFormatting>
  <conditionalFormatting sqref="AB49:AD50">
    <cfRule type="expression" dxfId="387" priority="146">
      <formula>$BP$3=TRUE</formula>
    </cfRule>
  </conditionalFormatting>
  <conditionalFormatting sqref="C49:D50">
    <cfRule type="expression" dxfId="386" priority="145">
      <formula>$BP$3=TRUE</formula>
    </cfRule>
  </conditionalFormatting>
  <conditionalFormatting sqref="I49:I50">
    <cfRule type="expression" dxfId="385" priority="143">
      <formula>$BP$3=TRUE</formula>
    </cfRule>
  </conditionalFormatting>
  <conditionalFormatting sqref="G49">
    <cfRule type="expression" dxfId="384" priority="142">
      <formula>$A49=1</formula>
    </cfRule>
  </conditionalFormatting>
  <conditionalFormatting sqref="G49">
    <cfRule type="expression" dxfId="383" priority="141">
      <formula>$BP$3=TRUE</formula>
    </cfRule>
  </conditionalFormatting>
  <conditionalFormatting sqref="G84:H93">
    <cfRule type="expression" dxfId="382" priority="140">
      <formula>$A84=1</formula>
    </cfRule>
  </conditionalFormatting>
  <conditionalFormatting sqref="B86:AD93">
    <cfRule type="expression" dxfId="381" priority="139">
      <formula>$BP$3=TRUE</formula>
    </cfRule>
  </conditionalFormatting>
  <conditionalFormatting sqref="C84:D85">
    <cfRule type="expression" dxfId="380" priority="138">
      <formula>$BP$3=TRUE</formula>
    </cfRule>
  </conditionalFormatting>
  <conditionalFormatting sqref="I84:I85">
    <cfRule type="expression" dxfId="379" priority="136">
      <formula>$BP$3=TRUE</formula>
    </cfRule>
  </conditionalFormatting>
  <conditionalFormatting sqref="G52:H58 G81:H83">
    <cfRule type="expression" dxfId="378" priority="135">
      <formula>$A52=1</formula>
    </cfRule>
  </conditionalFormatting>
  <conditionalFormatting sqref="B54:AD58">
    <cfRule type="expression" dxfId="377" priority="134">
      <formula>$BP$3=TRUE</formula>
    </cfRule>
  </conditionalFormatting>
  <conditionalFormatting sqref="C52:D53">
    <cfRule type="expression" dxfId="376" priority="133">
      <formula>$BP$3=TRUE</formula>
    </cfRule>
  </conditionalFormatting>
  <conditionalFormatting sqref="N52:AA53">
    <cfRule type="expression" dxfId="375" priority="132">
      <formula>$BP$3=TRUE</formula>
    </cfRule>
  </conditionalFormatting>
  <conditionalFormatting sqref="I52:I53">
    <cfRule type="expression" dxfId="374" priority="131">
      <formula>$BP$3=TRUE</formula>
    </cfRule>
  </conditionalFormatting>
  <conditionalFormatting sqref="H73">
    <cfRule type="expression" dxfId="373" priority="130">
      <formula>$A73=1</formula>
    </cfRule>
  </conditionalFormatting>
  <conditionalFormatting sqref="AB73:AD73">
    <cfRule type="expression" dxfId="372" priority="129">
      <formula>$BP$3=TRUE</formula>
    </cfRule>
  </conditionalFormatting>
  <conditionalFormatting sqref="C73:D73">
    <cfRule type="expression" dxfId="371" priority="128">
      <formula>$BP$3=TRUE</formula>
    </cfRule>
  </conditionalFormatting>
  <conditionalFormatting sqref="N73:AA73">
    <cfRule type="expression" dxfId="370" priority="127">
      <formula>$BP$3=TRUE</formula>
    </cfRule>
  </conditionalFormatting>
  <conditionalFormatting sqref="I73">
    <cfRule type="expression" dxfId="369" priority="126">
      <formula>$BP$3=TRUE</formula>
    </cfRule>
  </conditionalFormatting>
  <conditionalFormatting sqref="G73">
    <cfRule type="expression" dxfId="368" priority="125">
      <formula>$A73=1</formula>
    </cfRule>
  </conditionalFormatting>
  <conditionalFormatting sqref="G73">
    <cfRule type="expression" dxfId="367" priority="124">
      <formula>$BP$3=TRUE</formula>
    </cfRule>
  </conditionalFormatting>
  <conditionalFormatting sqref="G60:H60 H59">
    <cfRule type="expression" dxfId="366" priority="123">
      <formula>$A59=1</formula>
    </cfRule>
  </conditionalFormatting>
  <conditionalFormatting sqref="AB59:AD60">
    <cfRule type="expression" dxfId="365" priority="122">
      <formula>$BP$3=TRUE</formula>
    </cfRule>
  </conditionalFormatting>
  <conditionalFormatting sqref="C59:D60">
    <cfRule type="expression" dxfId="364" priority="121">
      <formula>$BP$3=TRUE</formula>
    </cfRule>
  </conditionalFormatting>
  <conditionalFormatting sqref="N59:AA60">
    <cfRule type="expression" dxfId="363" priority="120">
      <formula>$BP$3=TRUE</formula>
    </cfRule>
  </conditionalFormatting>
  <conditionalFormatting sqref="I59:I60">
    <cfRule type="expression" dxfId="362" priority="119">
      <formula>$BP$3=TRUE</formula>
    </cfRule>
  </conditionalFormatting>
  <conditionalFormatting sqref="G59">
    <cfRule type="expression" dxfId="361" priority="118">
      <formula>$A59=1</formula>
    </cfRule>
  </conditionalFormatting>
  <conditionalFormatting sqref="G59">
    <cfRule type="expression" dxfId="360" priority="117">
      <formula>$BP$3=TRUE</formula>
    </cfRule>
  </conditionalFormatting>
  <conditionalFormatting sqref="G74:H80">
    <cfRule type="expression" dxfId="359" priority="116">
      <formula>$A74=1</formula>
    </cfRule>
  </conditionalFormatting>
  <conditionalFormatting sqref="B76:AD80">
    <cfRule type="expression" dxfId="358" priority="115">
      <formula>$BP$3=TRUE</formula>
    </cfRule>
  </conditionalFormatting>
  <conditionalFormatting sqref="C74:D75">
    <cfRule type="expression" dxfId="357" priority="114">
      <formula>$BP$3=TRUE</formula>
    </cfRule>
  </conditionalFormatting>
  <conditionalFormatting sqref="N74:AA75">
    <cfRule type="expression" dxfId="356" priority="113">
      <formula>$BP$3=TRUE</formula>
    </cfRule>
  </conditionalFormatting>
  <conditionalFormatting sqref="I74:I75">
    <cfRule type="expression" dxfId="355" priority="112">
      <formula>$BP$3=TRUE</formula>
    </cfRule>
  </conditionalFormatting>
  <conditionalFormatting sqref="H63">
    <cfRule type="expression" dxfId="354" priority="111">
      <formula>$A63=1</formula>
    </cfRule>
  </conditionalFormatting>
  <conditionalFormatting sqref="AB63:AD63">
    <cfRule type="expression" dxfId="353" priority="110">
      <formula>$BP$3=TRUE</formula>
    </cfRule>
  </conditionalFormatting>
  <conditionalFormatting sqref="C63:D63">
    <cfRule type="expression" dxfId="352" priority="109">
      <formula>$BP$3=TRUE</formula>
    </cfRule>
  </conditionalFormatting>
  <conditionalFormatting sqref="N63:AA63">
    <cfRule type="expression" dxfId="351" priority="108">
      <formula>$BP$3=TRUE</formula>
    </cfRule>
  </conditionalFormatting>
  <conditionalFormatting sqref="I63">
    <cfRule type="expression" dxfId="350" priority="107">
      <formula>$BP$3=TRUE</formula>
    </cfRule>
  </conditionalFormatting>
  <conditionalFormatting sqref="G63">
    <cfRule type="expression" dxfId="349" priority="106">
      <formula>$A63=1</formula>
    </cfRule>
  </conditionalFormatting>
  <conditionalFormatting sqref="G63">
    <cfRule type="expression" dxfId="348" priority="105">
      <formula>$BP$3=TRUE</formula>
    </cfRule>
  </conditionalFormatting>
  <conditionalFormatting sqref="G62:H62 H61">
    <cfRule type="expression" dxfId="347" priority="104">
      <formula>$A61=1</formula>
    </cfRule>
  </conditionalFormatting>
  <conditionalFormatting sqref="AB61:AD62">
    <cfRule type="expression" dxfId="346" priority="103">
      <formula>$BP$3=TRUE</formula>
    </cfRule>
  </conditionalFormatting>
  <conditionalFormatting sqref="C61:D62">
    <cfRule type="expression" dxfId="345" priority="102">
      <formula>$BP$3=TRUE</formula>
    </cfRule>
  </conditionalFormatting>
  <conditionalFormatting sqref="N61:AA62">
    <cfRule type="expression" dxfId="344" priority="101">
      <formula>$BP$3=TRUE</formula>
    </cfRule>
  </conditionalFormatting>
  <conditionalFormatting sqref="I61:I62">
    <cfRule type="expression" dxfId="343" priority="100">
      <formula>$BP$3=TRUE</formula>
    </cfRule>
  </conditionalFormatting>
  <conditionalFormatting sqref="G61">
    <cfRule type="expression" dxfId="342" priority="99">
      <formula>$A61=1</formula>
    </cfRule>
  </conditionalFormatting>
  <conditionalFormatting sqref="G61">
    <cfRule type="expression" dxfId="341" priority="98">
      <formula>$BP$3=TRUE</formula>
    </cfRule>
  </conditionalFormatting>
  <conditionalFormatting sqref="G64:H70">
    <cfRule type="expression" dxfId="340" priority="97">
      <formula>$A64=1</formula>
    </cfRule>
  </conditionalFormatting>
  <conditionalFormatting sqref="B66:AD70">
    <cfRule type="expression" dxfId="339" priority="96">
      <formula>$BP$3=TRUE</formula>
    </cfRule>
  </conditionalFormatting>
  <conditionalFormatting sqref="C64:D65">
    <cfRule type="expression" dxfId="338" priority="95">
      <formula>$BP$3=TRUE</formula>
    </cfRule>
  </conditionalFormatting>
  <conditionalFormatting sqref="N64:AA65">
    <cfRule type="expression" dxfId="337" priority="94">
      <formula>$BP$3=TRUE</formula>
    </cfRule>
  </conditionalFormatting>
  <conditionalFormatting sqref="I64:I65">
    <cfRule type="expression" dxfId="336" priority="93">
      <formula>$BP$3=TRUE</formula>
    </cfRule>
  </conditionalFormatting>
  <conditionalFormatting sqref="G72:H72 H71">
    <cfRule type="expression" dxfId="335" priority="92">
      <formula>$A71=1</formula>
    </cfRule>
  </conditionalFormatting>
  <conditionalFormatting sqref="AB71:AD72">
    <cfRule type="expression" dxfId="334" priority="91">
      <formula>$BP$3=TRUE</formula>
    </cfRule>
  </conditionalFormatting>
  <conditionalFormatting sqref="C71:D72">
    <cfRule type="expression" dxfId="333" priority="90">
      <formula>$BP$3=TRUE</formula>
    </cfRule>
  </conditionalFormatting>
  <conditionalFormatting sqref="N71:AA72">
    <cfRule type="expression" dxfId="332" priority="89">
      <formula>$BP$3=TRUE</formula>
    </cfRule>
  </conditionalFormatting>
  <conditionalFormatting sqref="I71:I72">
    <cfRule type="expression" dxfId="331" priority="88">
      <formula>$BP$3=TRUE</formula>
    </cfRule>
  </conditionalFormatting>
  <conditionalFormatting sqref="G71">
    <cfRule type="expression" dxfId="330" priority="87">
      <formula>$A71=1</formula>
    </cfRule>
  </conditionalFormatting>
  <conditionalFormatting sqref="G71">
    <cfRule type="expression" dxfId="329" priority="86">
      <formula>$BP$3=TRUE</formula>
    </cfRule>
  </conditionalFormatting>
  <conditionalFormatting sqref="G102:H102">
    <cfRule type="expression" dxfId="328" priority="85">
      <formula>$A102=1</formula>
    </cfRule>
  </conditionalFormatting>
  <conditionalFormatting sqref="B102:AD102">
    <cfRule type="expression" dxfId="327" priority="84">
      <formula>$BP$3=TRUE</formula>
    </cfRule>
  </conditionalFormatting>
  <conditionalFormatting sqref="K32">
    <cfRule type="expression" dxfId="326" priority="83">
      <formula>$BN$3=TRUE</formula>
    </cfRule>
  </conditionalFormatting>
  <conditionalFormatting sqref="K33">
    <cfRule type="expression" dxfId="325" priority="82">
      <formula>$BN$3=TRUE</formula>
    </cfRule>
  </conditionalFormatting>
  <conditionalFormatting sqref="K33">
    <cfRule type="expression" dxfId="324" priority="81">
      <formula>$BN$3=TRUE</formula>
    </cfRule>
  </conditionalFormatting>
  <conditionalFormatting sqref="AD33">
    <cfRule type="expression" dxfId="323" priority="80">
      <formula>$BP$3=TRUE</formula>
    </cfRule>
  </conditionalFormatting>
  <conditionalFormatting sqref="AD32">
    <cfRule type="expression" dxfId="322" priority="79">
      <formula>$BN$3=TRUE</formula>
    </cfRule>
  </conditionalFormatting>
  <conditionalFormatting sqref="N7:AA7">
    <cfRule type="expression" dxfId="321" priority="68">
      <formula>$BP$3=TRUE</formula>
    </cfRule>
  </conditionalFormatting>
  <conditionalFormatting sqref="N10:AA13">
    <cfRule type="expression" dxfId="320" priority="67">
      <formula>$BP$3=TRUE</formula>
    </cfRule>
  </conditionalFormatting>
  <conditionalFormatting sqref="N8:AA8 N10:AA11">
    <cfRule type="expression" dxfId="319" priority="66">
      <formula>$BP$3=TRUE</formula>
    </cfRule>
  </conditionalFormatting>
  <conditionalFormatting sqref="N12:AA12">
    <cfRule type="expression" dxfId="318" priority="42">
      <formula>$BP$3=TRUE</formula>
    </cfRule>
  </conditionalFormatting>
  <conditionalFormatting sqref="L9">
    <cfRule type="expression" dxfId="317" priority="41">
      <formula>$BN$3=TRUE</formula>
    </cfRule>
  </conditionalFormatting>
  <conditionalFormatting sqref="D7:D9 C10:D13">
    <cfRule type="expression" dxfId="316" priority="40">
      <formula>$BN$3=TRUE</formula>
    </cfRule>
  </conditionalFormatting>
  <conditionalFormatting sqref="C8:C12">
    <cfRule type="expression" dxfId="315" priority="39">
      <formula>$BN$3=TRUE</formula>
    </cfRule>
  </conditionalFormatting>
  <conditionalFormatting sqref="C7">
    <cfRule type="expression" dxfId="314" priority="38">
      <formula>$BN$3=TRUE</formula>
    </cfRule>
  </conditionalFormatting>
  <conditionalFormatting sqref="C11:D13">
    <cfRule type="expression" dxfId="313" priority="37">
      <formula>$BN$3=TRUE</formula>
    </cfRule>
  </conditionalFormatting>
  <conditionalFormatting sqref="G7:G13">
    <cfRule type="expression" dxfId="312" priority="36">
      <formula>$A7=1</formula>
    </cfRule>
  </conditionalFormatting>
  <conditionalFormatting sqref="G7:G13">
    <cfRule type="expression" dxfId="311" priority="35">
      <formula>$BN$3=TRUE</formula>
    </cfRule>
  </conditionalFormatting>
  <conditionalFormatting sqref="G10:G13">
    <cfRule type="expression" dxfId="310" priority="34">
      <formula>$A10=1</formula>
    </cfRule>
  </conditionalFormatting>
  <conditionalFormatting sqref="G11:G13">
    <cfRule type="expression" dxfId="309" priority="33">
      <formula>$BN$3=TRUE</formula>
    </cfRule>
  </conditionalFormatting>
  <conditionalFormatting sqref="G8">
    <cfRule type="expression" dxfId="308" priority="32">
      <formula>$A8=1</formula>
    </cfRule>
  </conditionalFormatting>
  <conditionalFormatting sqref="G8">
    <cfRule type="expression" dxfId="307" priority="31">
      <formula>$BN$3=TRUE</formula>
    </cfRule>
  </conditionalFormatting>
  <conditionalFormatting sqref="G9">
    <cfRule type="expression" dxfId="306" priority="30">
      <formula>$A9=1</formula>
    </cfRule>
  </conditionalFormatting>
  <conditionalFormatting sqref="G9">
    <cfRule type="expression" dxfId="305" priority="29">
      <formula>$BN$3=TRUE</formula>
    </cfRule>
  </conditionalFormatting>
  <conditionalFormatting sqref="G8">
    <cfRule type="expression" dxfId="304" priority="28">
      <formula>$A8=1</formula>
    </cfRule>
  </conditionalFormatting>
  <conditionalFormatting sqref="G8">
    <cfRule type="expression" dxfId="303" priority="27">
      <formula>$BN$3=TRUE</formula>
    </cfRule>
  </conditionalFormatting>
  <conditionalFormatting sqref="G9">
    <cfRule type="expression" dxfId="302" priority="26">
      <formula>$A9=1</formula>
    </cfRule>
  </conditionalFormatting>
  <conditionalFormatting sqref="G9">
    <cfRule type="expression" dxfId="301" priority="25">
      <formula>$BN$3=TRUE</formula>
    </cfRule>
  </conditionalFormatting>
  <conditionalFormatting sqref="G10">
    <cfRule type="expression" dxfId="300" priority="24">
      <formula>$A10=1</formula>
    </cfRule>
  </conditionalFormatting>
  <conditionalFormatting sqref="G10">
    <cfRule type="expression" dxfId="299" priority="23">
      <formula>$BN$3=TRUE</formula>
    </cfRule>
  </conditionalFormatting>
  <conditionalFormatting sqref="G9">
    <cfRule type="expression" dxfId="298" priority="22">
      <formula>$A9=1</formula>
    </cfRule>
  </conditionalFormatting>
  <conditionalFormatting sqref="G9">
    <cfRule type="expression" dxfId="297" priority="21">
      <formula>$BN$3=TRUE</formula>
    </cfRule>
  </conditionalFormatting>
  <conditionalFormatting sqref="G8">
    <cfRule type="expression" dxfId="296" priority="20">
      <formula>$A8=1</formula>
    </cfRule>
  </conditionalFormatting>
  <conditionalFormatting sqref="G8">
    <cfRule type="expression" dxfId="295" priority="19">
      <formula>$BN$3=TRUE</formula>
    </cfRule>
  </conditionalFormatting>
  <conditionalFormatting sqref="G8">
    <cfRule type="expression" dxfId="294" priority="18">
      <formula>$A8=1</formula>
    </cfRule>
  </conditionalFormatting>
  <conditionalFormatting sqref="G8">
    <cfRule type="expression" dxfId="293" priority="17">
      <formula>$BN$3=TRUE</formula>
    </cfRule>
  </conditionalFormatting>
  <conditionalFormatting sqref="G8">
    <cfRule type="expression" dxfId="292" priority="16">
      <formula>$A8=1</formula>
    </cfRule>
  </conditionalFormatting>
  <conditionalFormatting sqref="G8">
    <cfRule type="expression" dxfId="291" priority="15">
      <formula>$BN$3=TRUE</formula>
    </cfRule>
  </conditionalFormatting>
  <conditionalFormatting sqref="G9">
    <cfRule type="expression" dxfId="290" priority="14">
      <formula>$A9=1</formula>
    </cfRule>
  </conditionalFormatting>
  <conditionalFormatting sqref="G9">
    <cfRule type="expression" dxfId="289" priority="13">
      <formula>$A9=1</formula>
    </cfRule>
  </conditionalFormatting>
  <conditionalFormatting sqref="G9">
    <cfRule type="expression" dxfId="288" priority="12">
      <formula>$BN$3=TRUE</formula>
    </cfRule>
  </conditionalFormatting>
  <conditionalFormatting sqref="I7 I9:I13">
    <cfRule type="expression" dxfId="287" priority="11">
      <formula>$BN$3=TRUE</formula>
    </cfRule>
  </conditionalFormatting>
  <conditionalFormatting sqref="I11:I13">
    <cfRule type="expression" dxfId="286" priority="10">
      <formula>$BN$3=TRUE</formula>
    </cfRule>
  </conditionalFormatting>
  <conditionalFormatting sqref="I8">
    <cfRule type="expression" dxfId="285" priority="9">
      <formula>$BN$3=TRUE</formula>
    </cfRule>
  </conditionalFormatting>
  <conditionalFormatting sqref="I9">
    <cfRule type="expression" dxfId="284" priority="8">
      <formula>$BP$3=TRUE</formula>
    </cfRule>
  </conditionalFormatting>
  <conditionalFormatting sqref="I8">
    <cfRule type="expression" dxfId="283" priority="7">
      <formula>$BP$3=TRUE</formula>
    </cfRule>
  </conditionalFormatting>
  <conditionalFormatting sqref="I10">
    <cfRule type="expression" dxfId="282" priority="6">
      <formula>$BP$3=TRUE</formula>
    </cfRule>
  </conditionalFormatting>
  <conditionalFormatting sqref="L10">
    <cfRule type="expression" dxfId="281" priority="5">
      <formula>$BN$3=TRUE</formula>
    </cfRule>
  </conditionalFormatting>
  <conditionalFormatting sqref="N13:AA13">
    <cfRule type="expression" dxfId="280" priority="4">
      <formula>$BP$3=TRUE</formula>
    </cfRule>
  </conditionalFormatting>
  <conditionalFormatting sqref="N9 AA9">
    <cfRule type="expression" dxfId="279" priority="3">
      <formula>$BP$3=TRUE</formula>
    </cfRule>
  </conditionalFormatting>
  <conditionalFormatting sqref="N9 AA9">
    <cfRule type="expression" dxfId="278" priority="2">
      <formula>$BP$3=TRUE</formula>
    </cfRule>
  </conditionalFormatting>
  <conditionalFormatting sqref="O9:Z9">
    <cfRule type="expression" dxfId="277" priority="1">
      <formula>$BN$3=TRUE</formula>
    </cfRule>
  </conditionalFormatting>
  <dataValidations count="1">
    <dataValidation type="list" allowBlank="1" showInputMessage="1" showErrorMessage="1" sqref="D48:D102 D7:D31"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38" fitToHeight="0" orientation="landscape" r:id="rId1"/>
  <rowBreaks count="1" manualBreakCount="1">
    <brk id="4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5</xdr:col>
                    <xdr:colOff>219075</xdr:colOff>
                    <xdr:row>0</xdr:row>
                    <xdr:rowOff>114300</xdr:rowOff>
                  </from>
                  <to>
                    <xdr:col>8</xdr:col>
                    <xdr:colOff>66675</xdr:colOff>
                    <xdr:row>1</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記入上の注意</vt:lpstr>
      <vt:lpstr>1. 基本情報等</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7-1. CO2排出量①</vt:lpstr>
      <vt:lpstr>7-2. CO2排出量②</vt:lpstr>
      <vt:lpstr>7-3. CO2排出量③</vt:lpstr>
      <vt:lpstr>7-4. CO2排出量_総括</vt:lpstr>
      <vt:lpstr>8. 備考</vt:lpstr>
      <vt:lpstr>取込シート_非表示</vt:lpstr>
      <vt:lpstr>非表示_活動量と単位</vt:lpstr>
      <vt:lpstr>非表示_GJ換算表</vt:lpstr>
      <vt:lpstr>非表示_産業分類</vt:lpstr>
      <vt:lpstr>GJ換算係数</vt:lpstr>
      <vt:lpstr>'1. 基本情報等'!Print_Area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'7-1. CO2排出量①'!Print_Area</vt:lpstr>
      <vt:lpstr>'7-2. CO2排出量②'!Print_Area</vt:lpstr>
      <vt:lpstr>'7-3. CO2排出量③'!Print_Area</vt:lpstr>
      <vt:lpstr>'7-4. CO2排出量_総括'!Print_Area</vt:lpstr>
      <vt:lpstr>'8. 備考'!Print_Area</vt:lpstr>
      <vt:lpstr>記入上の注意!Print_Area</vt:lpstr>
      <vt:lpstr>取込シート_非表示!Print_Area</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pc33</cp:lastModifiedBy>
  <cp:lastPrinted>2021-06-17T00:23:13Z</cp:lastPrinted>
  <dcterms:created xsi:type="dcterms:W3CDTF">2021-03-12T03:18:20Z</dcterms:created>
  <dcterms:modified xsi:type="dcterms:W3CDTF">2021-06-17T00:23:21Z</dcterms:modified>
</cp:coreProperties>
</file>