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192.168.1.253\サーバ共有\2021_SHIFT\B-公募前準備\4-公募向け作成完成資料_ホームページで公開向け、0413よりMOE確認用\"/>
    </mc:Choice>
  </mc:AlternateContent>
  <xr:revisionPtr revIDLastSave="0" documentId="13_ncr:1_{F972FDA8-85AB-4EB2-9C02-C26A6AB6A307}" xr6:coauthVersionLast="47" xr6:coauthVersionMax="47" xr10:uidLastSave="{00000000-0000-0000-0000-000000000000}"/>
  <workbookProtection workbookAlgorithmName="SHA-512" workbookHashValue="D1/T1GoL9Kctk0/VuScLHO58VreTUaPRM6oC1RxXJmJ5QeFvuX6Om4OC+GYgDLDRk1vrzb59uwmadx/ry1BfqQ==" workbookSaltValue="0D58WtL6hRuqDkp8Qdq+Bw==" workbookSpinCount="100000" lockStructure="1"/>
  <bookViews>
    <workbookView xWindow="-28920" yWindow="-4830" windowWidth="29040" windowHeight="158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①" sheetId="9" r:id="rId8"/>
    <sheet name="6-2. CO2排出量②" sheetId="25" r:id="rId9"/>
    <sheet name="6-3. CO2排出量③" sheetId="26" r:id="rId10"/>
    <sheet name="6-4. CO2排出量_総括" sheetId="14" r:id="rId11"/>
    <sheet name="7. 備考" sheetId="34" r:id="rId12"/>
    <sheet name="取込シート_非表示" sheetId="33" state="hidden" r:id="rId13"/>
    <sheet name="非表示_活動量と単位" sheetId="10" state="hidden" r:id="rId14"/>
    <sheet name="非表示_GJ換算表" sheetId="11" state="hidden" r:id="rId15"/>
    <sheet name="非表示_産業分類" sheetId="3" state="hidden" r:id="rId16"/>
  </sheets>
  <definedNames>
    <definedName name="_xlnm._FilterDatabase" localSheetId="15" hidden="1">非表示_産業分類!#REF!</definedName>
    <definedName name="GJ換算係数">非表示_GJ換算表!$C$6:$E$10</definedName>
    <definedName name="_xlnm.Print_Area" localSheetId="1">'1-1. 基本情報等'!$A$1:$AK$45</definedName>
    <definedName name="_xlnm.Print_Area" localSheetId="2">'1-2. 工場・事業場リスト'!$A$1:$M$18</definedName>
    <definedName name="_xlnm.Print_Area" localSheetId="3">'2. 敷地境界等'!$A$1:$DG$66,'2. 敷地境界等'!$A$67:$BV$130</definedName>
    <definedName name="_xlnm.Print_Area" localSheetId="4">'3. 算定体制'!$A$1:$AL$67</definedName>
    <definedName name="_xlnm.Print_Area" localSheetId="5">'4. 排出源リスト'!$A$1:$M$32</definedName>
    <definedName name="_xlnm.Print_Area" localSheetId="6">'5. モニタリングポイント'!$A$1:$Q$41</definedName>
    <definedName name="_xlnm.Print_Area" localSheetId="7">'6-1. CO2排出量①'!$A$1:$AE$44</definedName>
    <definedName name="_xlnm.Print_Area" localSheetId="8">'6-2. CO2排出量②'!$A$1:$AE$43</definedName>
    <definedName name="_xlnm.Print_Area" localSheetId="9">'6-3. CO2排出量③'!$A$1:$AE$43</definedName>
    <definedName name="_xlnm.Print_Area" localSheetId="10">'6-4. CO2排出量_総括'!$A$1:$R$38</definedName>
    <definedName name="_xlnm.Print_Area" localSheetId="11">'7. 備考'!$A$1:$C$32</definedName>
    <definedName name="_xlnm.Print_Area" localSheetId="0">記入上の注意!$A$1:$K$44</definedName>
    <definedName name="_xlnm.Print_Area" localSheetId="12">取込シート_非表示!$A$1:$C$33</definedName>
    <definedName name="活動の種別※その他除く">非表示_活動量と単位!$D$8:$D$74</definedName>
    <definedName name="活動の種別と単位">非表示_活動量と単位!$D$8:$J$75</definedName>
    <definedName name="産業分類">非表示_産業分類!$C$4:$C$533</definedName>
    <definedName name="事業所リスト">'1-2. 工場・事業場リスト'!$B$12:$C$16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26" l="1"/>
  <c r="E24" i="26"/>
  <c r="E25" i="26"/>
  <c r="E26" i="26"/>
  <c r="E27" i="26"/>
  <c r="E28" i="26"/>
  <c r="E29" i="26"/>
  <c r="E30" i="26"/>
  <c r="E31" i="26"/>
  <c r="E22" i="26"/>
  <c r="E8" i="26"/>
  <c r="E9" i="26"/>
  <c r="E10" i="26"/>
  <c r="E11" i="26"/>
  <c r="E12" i="26"/>
  <c r="E13" i="26"/>
  <c r="E14" i="26"/>
  <c r="E15" i="26"/>
  <c r="E16" i="26"/>
  <c r="E17" i="26"/>
  <c r="E18" i="26"/>
  <c r="E19" i="26"/>
  <c r="E20" i="26"/>
  <c r="E21" i="26"/>
  <c r="E7" i="26"/>
  <c r="E23" i="25"/>
  <c r="E24" i="25"/>
  <c r="E25" i="25"/>
  <c r="E26" i="25"/>
  <c r="E27" i="25"/>
  <c r="E28" i="25"/>
  <c r="E29" i="25"/>
  <c r="E30" i="25"/>
  <c r="E31" i="25"/>
  <c r="E22" i="25"/>
  <c r="E8" i="25"/>
  <c r="E9" i="25"/>
  <c r="E10" i="25"/>
  <c r="E11" i="25"/>
  <c r="E12" i="25"/>
  <c r="E13" i="25"/>
  <c r="E14" i="25"/>
  <c r="E15" i="25"/>
  <c r="E16" i="25"/>
  <c r="E17" i="25"/>
  <c r="E18" i="25"/>
  <c r="E19" i="25"/>
  <c r="E20" i="25"/>
  <c r="E21" i="25"/>
  <c r="E7" i="25"/>
  <c r="E23" i="9"/>
  <c r="E24" i="9"/>
  <c r="E25" i="9"/>
  <c r="E26" i="9"/>
  <c r="E27" i="9"/>
  <c r="E28" i="9"/>
  <c r="E29" i="9"/>
  <c r="E30" i="9"/>
  <c r="E31" i="9"/>
  <c r="E22" i="9"/>
  <c r="E8" i="9"/>
  <c r="E9" i="9"/>
  <c r="E10" i="9"/>
  <c r="E11" i="9"/>
  <c r="E12" i="9"/>
  <c r="E13" i="9"/>
  <c r="E14" i="9"/>
  <c r="E15" i="9"/>
  <c r="E16" i="9"/>
  <c r="E17" i="9"/>
  <c r="E18" i="9"/>
  <c r="E19" i="9"/>
  <c r="E20" i="9"/>
  <c r="E21" i="9"/>
  <c r="E7" i="9"/>
  <c r="K33" i="26" l="1"/>
  <c r="K33" i="25"/>
  <c r="K33" i="9"/>
  <c r="AY4" i="4" l="1"/>
  <c r="N68" i="4" l="1"/>
  <c r="AY68" i="4"/>
  <c r="CJ4" i="4"/>
  <c r="N4" i="4"/>
  <c r="AI11" i="9" l="1"/>
  <c r="K36" i="14" l="1"/>
  <c r="K23" i="26"/>
  <c r="K24" i="26"/>
  <c r="K25" i="26"/>
  <c r="K26" i="26"/>
  <c r="K27" i="26"/>
  <c r="K28" i="26"/>
  <c r="K29" i="26"/>
  <c r="K30" i="26"/>
  <c r="K31" i="26"/>
  <c r="K22" i="26"/>
  <c r="K23" i="25"/>
  <c r="K24" i="25"/>
  <c r="K25" i="25"/>
  <c r="K26" i="25"/>
  <c r="K27" i="25"/>
  <c r="K28" i="25"/>
  <c r="K29" i="25"/>
  <c r="K30" i="25"/>
  <c r="K31" i="25"/>
  <c r="K22" i="25"/>
  <c r="K23" i="9"/>
  <c r="K24" i="9"/>
  <c r="K25" i="9"/>
  <c r="K26" i="9"/>
  <c r="K27" i="9"/>
  <c r="K28" i="9"/>
  <c r="K29" i="9"/>
  <c r="K30" i="9"/>
  <c r="K31" i="9"/>
  <c r="K22" i="9"/>
  <c r="D11" i="5"/>
  <c r="D14" i="5"/>
  <c r="D15" i="5"/>
  <c r="D12" i="5"/>
  <c r="D13" i="5"/>
  <c r="J19" i="6" l="1"/>
  <c r="AD48" i="26" l="1"/>
  <c r="AD48" i="25"/>
  <c r="AD48" i="9"/>
  <c r="J7" i="6" l="1"/>
  <c r="AI7" i="26"/>
  <c r="AI11" i="26"/>
  <c r="O36" i="14" s="1"/>
  <c r="AI10" i="26"/>
  <c r="O35" i="14" s="1"/>
  <c r="AI9" i="26"/>
  <c r="O34" i="14" s="1"/>
  <c r="AI8" i="26"/>
  <c r="O33" i="14" s="1"/>
  <c r="AI7" i="25"/>
  <c r="AI11" i="25"/>
  <c r="M36" i="14" s="1"/>
  <c r="AI10" i="25"/>
  <c r="M35" i="14" s="1"/>
  <c r="AI9" i="25"/>
  <c r="M34" i="14" s="1"/>
  <c r="AI8" i="25"/>
  <c r="M33" i="14" s="1"/>
  <c r="AI9" i="9"/>
  <c r="AI10" i="9"/>
  <c r="AI12" i="25" l="1"/>
  <c r="O32" i="14"/>
  <c r="AI12" i="26"/>
  <c r="M32" i="14"/>
  <c r="B7" i="33"/>
  <c r="B18" i="33"/>
  <c r="B17" i="33"/>
  <c r="B16" i="33"/>
  <c r="B15" i="33"/>
  <c r="B14" i="33"/>
  <c r="B13" i="33"/>
  <c r="B12" i="33"/>
  <c r="B11" i="33"/>
  <c r="B10" i="33"/>
  <c r="A18" i="33"/>
  <c r="A17" i="33"/>
  <c r="A16" i="33"/>
  <c r="A15" i="33"/>
  <c r="A14" i="33"/>
  <c r="A13" i="33"/>
  <c r="A12" i="33"/>
  <c r="A11" i="33"/>
  <c r="A10" i="33"/>
  <c r="AD102" i="26" l="1"/>
  <c r="AC102" i="26"/>
  <c r="M102" i="26"/>
  <c r="K102" i="26"/>
  <c r="J102" i="26"/>
  <c r="H102" i="26"/>
  <c r="F102" i="26"/>
  <c r="E102" i="26"/>
  <c r="A102" i="26"/>
  <c r="AD101" i="26"/>
  <c r="AC101" i="26"/>
  <c r="M101" i="26"/>
  <c r="K101" i="26"/>
  <c r="J101" i="26"/>
  <c r="H101" i="26"/>
  <c r="F101" i="26"/>
  <c r="E101" i="26"/>
  <c r="A101" i="26"/>
  <c r="AD100" i="26"/>
  <c r="AC100" i="26"/>
  <c r="M100" i="26"/>
  <c r="K100" i="26"/>
  <c r="J100" i="26"/>
  <c r="H100" i="26"/>
  <c r="F100" i="26"/>
  <c r="E100" i="26"/>
  <c r="A100" i="26"/>
  <c r="AD99" i="26"/>
  <c r="AC99" i="26"/>
  <c r="M99" i="26"/>
  <c r="K99" i="26"/>
  <c r="J99" i="26"/>
  <c r="H99" i="26"/>
  <c r="F99" i="26"/>
  <c r="E99" i="26"/>
  <c r="A99" i="26"/>
  <c r="AD98" i="26"/>
  <c r="AC98" i="26"/>
  <c r="M98" i="26"/>
  <c r="K98" i="26"/>
  <c r="J98" i="26"/>
  <c r="H98" i="26"/>
  <c r="F98" i="26"/>
  <c r="E98" i="26"/>
  <c r="A98" i="26"/>
  <c r="AD97" i="26"/>
  <c r="AC97" i="26"/>
  <c r="M97" i="26"/>
  <c r="K97" i="26"/>
  <c r="J97" i="26"/>
  <c r="H97" i="26"/>
  <c r="F97" i="26"/>
  <c r="E97" i="26"/>
  <c r="A97" i="26"/>
  <c r="AD96" i="26"/>
  <c r="AC96" i="26"/>
  <c r="M96" i="26"/>
  <c r="K96" i="26"/>
  <c r="J96" i="26"/>
  <c r="H96" i="26"/>
  <c r="F96" i="26"/>
  <c r="E96" i="26"/>
  <c r="A96" i="26"/>
  <c r="AD95" i="26"/>
  <c r="AC95" i="26"/>
  <c r="M95" i="26"/>
  <c r="K95" i="26"/>
  <c r="J95" i="26"/>
  <c r="H95" i="26"/>
  <c r="F95" i="26"/>
  <c r="E95" i="26"/>
  <c r="A95" i="26"/>
  <c r="AD94" i="26"/>
  <c r="AC94" i="26"/>
  <c r="M94" i="26"/>
  <c r="K94" i="26"/>
  <c r="J94" i="26"/>
  <c r="H94" i="26"/>
  <c r="F94" i="26"/>
  <c r="E94" i="26"/>
  <c r="A94" i="26"/>
  <c r="AD93" i="26"/>
  <c r="AC93" i="26"/>
  <c r="M93" i="26"/>
  <c r="K93" i="26"/>
  <c r="J93" i="26"/>
  <c r="H93" i="26"/>
  <c r="F93" i="26"/>
  <c r="E93" i="26"/>
  <c r="A93" i="26"/>
  <c r="AD92" i="26"/>
  <c r="AC92" i="26"/>
  <c r="M92" i="26"/>
  <c r="K92" i="26"/>
  <c r="J92" i="26"/>
  <c r="H92" i="26"/>
  <c r="F92" i="26"/>
  <c r="E92" i="26"/>
  <c r="A92" i="26"/>
  <c r="AD91" i="26"/>
  <c r="AC91" i="26"/>
  <c r="M91" i="26"/>
  <c r="K91" i="26"/>
  <c r="J91" i="26"/>
  <c r="H91" i="26"/>
  <c r="F91" i="26"/>
  <c r="E91" i="26"/>
  <c r="A91" i="26"/>
  <c r="AD90" i="26"/>
  <c r="AC90" i="26"/>
  <c r="M90" i="26"/>
  <c r="K90" i="26"/>
  <c r="J90" i="26"/>
  <c r="H90" i="26"/>
  <c r="F90" i="26"/>
  <c r="E90" i="26"/>
  <c r="A90" i="26"/>
  <c r="AD89" i="26"/>
  <c r="AC89" i="26"/>
  <c r="M89" i="26"/>
  <c r="K89" i="26"/>
  <c r="J89" i="26"/>
  <c r="H89" i="26"/>
  <c r="F89" i="26"/>
  <c r="E89" i="26"/>
  <c r="A89" i="26"/>
  <c r="AD88" i="26"/>
  <c r="AC88" i="26"/>
  <c r="M88" i="26"/>
  <c r="K88" i="26"/>
  <c r="J88" i="26"/>
  <c r="H88" i="26"/>
  <c r="F88" i="26"/>
  <c r="E88" i="26"/>
  <c r="A88" i="26"/>
  <c r="AD87" i="26"/>
  <c r="AC87" i="26"/>
  <c r="M87" i="26"/>
  <c r="K87" i="26"/>
  <c r="J87" i="26"/>
  <c r="H87" i="26"/>
  <c r="F87" i="26"/>
  <c r="E87" i="26"/>
  <c r="A87" i="26"/>
  <c r="AD86" i="26"/>
  <c r="AC86" i="26"/>
  <c r="M86" i="26"/>
  <c r="K86" i="26"/>
  <c r="J86" i="26"/>
  <c r="H86" i="26"/>
  <c r="F86" i="26"/>
  <c r="E86" i="26"/>
  <c r="A86" i="26"/>
  <c r="AD85" i="26"/>
  <c r="AC85" i="26"/>
  <c r="M85" i="26"/>
  <c r="K85" i="26"/>
  <c r="J85" i="26"/>
  <c r="H85" i="26"/>
  <c r="F85" i="26"/>
  <c r="E85" i="26"/>
  <c r="A85" i="26"/>
  <c r="AD84" i="26"/>
  <c r="AC84" i="26"/>
  <c r="M84" i="26"/>
  <c r="K84" i="26"/>
  <c r="J84" i="26"/>
  <c r="H84" i="26"/>
  <c r="F84" i="26"/>
  <c r="E84" i="26"/>
  <c r="A84" i="26"/>
  <c r="AD83" i="26"/>
  <c r="AC83" i="26"/>
  <c r="M83" i="26"/>
  <c r="K83" i="26"/>
  <c r="J83" i="26"/>
  <c r="H83" i="26"/>
  <c r="F83" i="26"/>
  <c r="E83" i="26"/>
  <c r="A83" i="26"/>
  <c r="AD82" i="26"/>
  <c r="AC82" i="26"/>
  <c r="M82" i="26"/>
  <c r="K82" i="26"/>
  <c r="J82" i="26"/>
  <c r="H82" i="26"/>
  <c r="F82" i="26"/>
  <c r="E82" i="26"/>
  <c r="A82" i="26"/>
  <c r="AD81" i="26"/>
  <c r="AC81" i="26"/>
  <c r="M81" i="26"/>
  <c r="K81" i="26"/>
  <c r="J81" i="26"/>
  <c r="H81" i="26"/>
  <c r="F81" i="26"/>
  <c r="E81" i="26"/>
  <c r="A81" i="26"/>
  <c r="AD80" i="26"/>
  <c r="AC80" i="26"/>
  <c r="M80" i="26"/>
  <c r="K80" i="26"/>
  <c r="J80" i="26"/>
  <c r="H80" i="26"/>
  <c r="F80" i="26"/>
  <c r="E80" i="26"/>
  <c r="A80" i="26"/>
  <c r="AD79" i="26"/>
  <c r="AC79" i="26"/>
  <c r="M79" i="26"/>
  <c r="K79" i="26"/>
  <c r="J79" i="26"/>
  <c r="H79" i="26"/>
  <c r="F79" i="26"/>
  <c r="E79" i="26"/>
  <c r="A79" i="26"/>
  <c r="AD78" i="26"/>
  <c r="AC78" i="26"/>
  <c r="M78" i="26"/>
  <c r="K78" i="26"/>
  <c r="J78" i="26"/>
  <c r="H78" i="26"/>
  <c r="F78" i="26"/>
  <c r="E78" i="26"/>
  <c r="A78" i="26"/>
  <c r="AD77" i="26"/>
  <c r="AC77" i="26"/>
  <c r="M77" i="26"/>
  <c r="K77" i="26"/>
  <c r="J77" i="26"/>
  <c r="H77" i="26"/>
  <c r="F77" i="26"/>
  <c r="E77" i="26"/>
  <c r="A77" i="26"/>
  <c r="AD76" i="26"/>
  <c r="AC76" i="26"/>
  <c r="M76" i="26"/>
  <c r="K76" i="26"/>
  <c r="J76" i="26"/>
  <c r="H76" i="26"/>
  <c r="F76" i="26"/>
  <c r="E76" i="26"/>
  <c r="A76" i="26"/>
  <c r="AD75" i="26"/>
  <c r="AC75" i="26"/>
  <c r="M75" i="26"/>
  <c r="K75" i="26"/>
  <c r="J75" i="26"/>
  <c r="H75" i="26"/>
  <c r="F75" i="26"/>
  <c r="E75" i="26"/>
  <c r="A75" i="26"/>
  <c r="AD74" i="26"/>
  <c r="AC74" i="26"/>
  <c r="M74" i="26"/>
  <c r="K74" i="26"/>
  <c r="J74" i="26"/>
  <c r="H74" i="26"/>
  <c r="F74" i="26"/>
  <c r="E74" i="26"/>
  <c r="A74" i="26"/>
  <c r="AD73" i="26"/>
  <c r="AC73" i="26"/>
  <c r="M73" i="26"/>
  <c r="K73" i="26"/>
  <c r="J73" i="26"/>
  <c r="H73" i="26"/>
  <c r="F73" i="26"/>
  <c r="E73" i="26"/>
  <c r="A73" i="26"/>
  <c r="AD72" i="26"/>
  <c r="AC72" i="26"/>
  <c r="M72" i="26"/>
  <c r="K72" i="26"/>
  <c r="J72" i="26"/>
  <c r="H72" i="26"/>
  <c r="F72" i="26"/>
  <c r="E72" i="26"/>
  <c r="A72" i="26"/>
  <c r="AD71" i="26"/>
  <c r="AC71" i="26"/>
  <c r="M71" i="26"/>
  <c r="K71" i="26"/>
  <c r="J71" i="26"/>
  <c r="H71" i="26"/>
  <c r="F71" i="26"/>
  <c r="E71" i="26"/>
  <c r="A71" i="26"/>
  <c r="AD70" i="26"/>
  <c r="AC70" i="26"/>
  <c r="M70" i="26"/>
  <c r="K70" i="26"/>
  <c r="J70" i="26"/>
  <c r="H70" i="26"/>
  <c r="F70" i="26"/>
  <c r="E70" i="26"/>
  <c r="A70" i="26"/>
  <c r="AD69" i="26"/>
  <c r="AC69" i="26"/>
  <c r="M69" i="26"/>
  <c r="K69" i="26"/>
  <c r="J69" i="26"/>
  <c r="H69" i="26"/>
  <c r="F69" i="26"/>
  <c r="E69" i="26"/>
  <c r="A69" i="26"/>
  <c r="AD68" i="26"/>
  <c r="AC68" i="26"/>
  <c r="M68" i="26"/>
  <c r="K68" i="26"/>
  <c r="J68" i="26"/>
  <c r="H68" i="26"/>
  <c r="F68" i="26"/>
  <c r="E68" i="26"/>
  <c r="A68" i="26"/>
  <c r="AD67" i="26"/>
  <c r="AC67" i="26"/>
  <c r="M67" i="26"/>
  <c r="K67" i="26"/>
  <c r="J67" i="26"/>
  <c r="H67" i="26"/>
  <c r="F67" i="26"/>
  <c r="E67" i="26"/>
  <c r="A67" i="26"/>
  <c r="AD66" i="26"/>
  <c r="AC66" i="26"/>
  <c r="M66" i="26"/>
  <c r="K66" i="26"/>
  <c r="J66" i="26"/>
  <c r="H66" i="26"/>
  <c r="F66" i="26"/>
  <c r="E66" i="26"/>
  <c r="A66" i="26"/>
  <c r="AD65" i="26"/>
  <c r="AC65" i="26"/>
  <c r="M65" i="26"/>
  <c r="K65" i="26"/>
  <c r="J65" i="26"/>
  <c r="H65" i="26"/>
  <c r="F65" i="26"/>
  <c r="E65" i="26"/>
  <c r="A65" i="26"/>
  <c r="AD64" i="26"/>
  <c r="AC64" i="26"/>
  <c r="M64" i="26"/>
  <c r="K64" i="26"/>
  <c r="J64" i="26"/>
  <c r="H64" i="26"/>
  <c r="F64" i="26"/>
  <c r="E64" i="26"/>
  <c r="A64" i="26"/>
  <c r="AD63" i="26"/>
  <c r="AC63" i="26"/>
  <c r="M63" i="26"/>
  <c r="K63" i="26"/>
  <c r="J63" i="26"/>
  <c r="H63" i="26"/>
  <c r="F63" i="26"/>
  <c r="E63" i="26"/>
  <c r="A63" i="26"/>
  <c r="AD62" i="26"/>
  <c r="AC62" i="26"/>
  <c r="M62" i="26"/>
  <c r="K62" i="26"/>
  <c r="J62" i="26"/>
  <c r="H62" i="26"/>
  <c r="F62" i="26"/>
  <c r="E62" i="26"/>
  <c r="A62" i="26"/>
  <c r="AD61" i="26"/>
  <c r="AC61" i="26"/>
  <c r="M61" i="26"/>
  <c r="K61" i="26"/>
  <c r="J61" i="26"/>
  <c r="H61" i="26"/>
  <c r="F61" i="26"/>
  <c r="E61" i="26"/>
  <c r="A61" i="26"/>
  <c r="AD60" i="26"/>
  <c r="AC60" i="26"/>
  <c r="M60" i="26"/>
  <c r="K60" i="26"/>
  <c r="J60" i="26"/>
  <c r="H60" i="26"/>
  <c r="F60" i="26"/>
  <c r="E60" i="26"/>
  <c r="A60" i="26"/>
  <c r="AD59" i="26"/>
  <c r="AC59" i="26"/>
  <c r="M59" i="26"/>
  <c r="K59" i="26"/>
  <c r="J59" i="26"/>
  <c r="H59" i="26"/>
  <c r="F59" i="26"/>
  <c r="E59" i="26"/>
  <c r="A59" i="26"/>
  <c r="AD58" i="26"/>
  <c r="AC58" i="26"/>
  <c r="M58" i="26"/>
  <c r="K58" i="26"/>
  <c r="J58" i="26"/>
  <c r="H58" i="26"/>
  <c r="F58" i="26"/>
  <c r="E58" i="26"/>
  <c r="A58" i="26"/>
  <c r="AD57" i="26"/>
  <c r="AC57" i="26"/>
  <c r="M57" i="26"/>
  <c r="K57" i="26"/>
  <c r="J57" i="26"/>
  <c r="H57" i="26"/>
  <c r="F57" i="26"/>
  <c r="E57" i="26"/>
  <c r="A57" i="26"/>
  <c r="AD56" i="26"/>
  <c r="AC56" i="26"/>
  <c r="M56" i="26"/>
  <c r="K56" i="26"/>
  <c r="J56" i="26"/>
  <c r="H56" i="26"/>
  <c r="F56" i="26"/>
  <c r="E56" i="26"/>
  <c r="A56" i="26"/>
  <c r="AD55" i="26"/>
  <c r="AC55" i="26"/>
  <c r="M55" i="26"/>
  <c r="K55" i="26"/>
  <c r="J55" i="26"/>
  <c r="H55" i="26"/>
  <c r="F55" i="26"/>
  <c r="E55" i="26"/>
  <c r="A55" i="26"/>
  <c r="AD54" i="26"/>
  <c r="AC54" i="26"/>
  <c r="M54" i="26"/>
  <c r="K54" i="26"/>
  <c r="J54" i="26"/>
  <c r="H54" i="26"/>
  <c r="F54" i="26"/>
  <c r="E54" i="26"/>
  <c r="A54" i="26"/>
  <c r="AD53" i="26"/>
  <c r="AC53" i="26"/>
  <c r="M53" i="26"/>
  <c r="K53" i="26"/>
  <c r="J53" i="26"/>
  <c r="H53" i="26"/>
  <c r="F53" i="26"/>
  <c r="E53" i="26"/>
  <c r="A53" i="26"/>
  <c r="AD52" i="26"/>
  <c r="AC52" i="26"/>
  <c r="M52" i="26"/>
  <c r="K52" i="26"/>
  <c r="J52" i="26"/>
  <c r="H52" i="26"/>
  <c r="F52" i="26"/>
  <c r="E52" i="26"/>
  <c r="A52" i="26"/>
  <c r="AD51" i="26"/>
  <c r="AC51" i="26"/>
  <c r="M51" i="26"/>
  <c r="K51" i="26"/>
  <c r="J51" i="26"/>
  <c r="H51" i="26"/>
  <c r="F51" i="26"/>
  <c r="E51" i="26"/>
  <c r="A51" i="26"/>
  <c r="AD50" i="26"/>
  <c r="AC50" i="26"/>
  <c r="M50" i="26"/>
  <c r="K50" i="26"/>
  <c r="J50" i="26"/>
  <c r="H50" i="26"/>
  <c r="F50" i="26"/>
  <c r="E50" i="26"/>
  <c r="A50" i="26"/>
  <c r="AD49" i="26"/>
  <c r="AC49" i="26"/>
  <c r="M49" i="26"/>
  <c r="K49" i="26"/>
  <c r="J49" i="26"/>
  <c r="H49" i="26"/>
  <c r="F49" i="26"/>
  <c r="E49" i="26"/>
  <c r="A49" i="26"/>
  <c r="AC48" i="26"/>
  <c r="M48" i="26"/>
  <c r="K48" i="26"/>
  <c r="J48" i="26"/>
  <c r="H48" i="26"/>
  <c r="F48" i="26"/>
  <c r="E48" i="26"/>
  <c r="A48" i="26"/>
  <c r="AC26" i="26"/>
  <c r="AD26" i="26" s="1"/>
  <c r="A26" i="26"/>
  <c r="AC25" i="26"/>
  <c r="AD25" i="26" s="1"/>
  <c r="A25" i="26"/>
  <c r="AC24" i="26"/>
  <c r="AD24" i="26" s="1"/>
  <c r="A24" i="26"/>
  <c r="AC23" i="26"/>
  <c r="AD23" i="26" s="1"/>
  <c r="A23" i="26"/>
  <c r="AC28" i="26"/>
  <c r="AD28" i="26" s="1"/>
  <c r="A28" i="26"/>
  <c r="AC27" i="26"/>
  <c r="AD27" i="26" s="1"/>
  <c r="A27" i="26"/>
  <c r="AC29" i="26"/>
  <c r="AD29" i="26" s="1"/>
  <c r="A29" i="26"/>
  <c r="AD12" i="26"/>
  <c r="AC12" i="26"/>
  <c r="M12" i="26"/>
  <c r="K12" i="26"/>
  <c r="J12" i="26"/>
  <c r="H12" i="26"/>
  <c r="F12" i="26"/>
  <c r="A12" i="26"/>
  <c r="AD11" i="26"/>
  <c r="AC11" i="26"/>
  <c r="M11" i="26"/>
  <c r="K11" i="26"/>
  <c r="J11" i="26"/>
  <c r="H11" i="26"/>
  <c r="F11" i="26"/>
  <c r="A11" i="26"/>
  <c r="AD102" i="25"/>
  <c r="AC102" i="25"/>
  <c r="M102" i="25"/>
  <c r="K102" i="25"/>
  <c r="J102" i="25"/>
  <c r="H102" i="25"/>
  <c r="F102" i="25"/>
  <c r="E102" i="25"/>
  <c r="A102" i="25"/>
  <c r="AD72" i="25"/>
  <c r="AC72" i="25"/>
  <c r="M72" i="25"/>
  <c r="K72" i="25"/>
  <c r="J72" i="25"/>
  <c r="H72" i="25"/>
  <c r="F72" i="25"/>
  <c r="E72" i="25"/>
  <c r="A72" i="25"/>
  <c r="AD71" i="25"/>
  <c r="AC71" i="25"/>
  <c r="M71" i="25"/>
  <c r="K71" i="25"/>
  <c r="J71" i="25"/>
  <c r="H71" i="25"/>
  <c r="F71" i="25"/>
  <c r="E71" i="25"/>
  <c r="A71" i="25"/>
  <c r="AD70" i="25"/>
  <c r="AC70" i="25"/>
  <c r="M70" i="25"/>
  <c r="K70" i="25"/>
  <c r="J70" i="25"/>
  <c r="H70" i="25"/>
  <c r="F70" i="25"/>
  <c r="E70" i="25"/>
  <c r="A70" i="25"/>
  <c r="AD69" i="25"/>
  <c r="AC69" i="25"/>
  <c r="M69" i="25"/>
  <c r="K69" i="25"/>
  <c r="J69" i="25"/>
  <c r="H69" i="25"/>
  <c r="F69" i="25"/>
  <c r="E69" i="25"/>
  <c r="A69" i="25"/>
  <c r="AD68" i="25"/>
  <c r="AC68" i="25"/>
  <c r="M68" i="25"/>
  <c r="K68" i="25"/>
  <c r="J68" i="25"/>
  <c r="H68" i="25"/>
  <c r="F68" i="25"/>
  <c r="E68" i="25"/>
  <c r="A68" i="25"/>
  <c r="AD67" i="25"/>
  <c r="AC67" i="25"/>
  <c r="M67" i="25"/>
  <c r="K67" i="25"/>
  <c r="J67" i="25"/>
  <c r="H67" i="25"/>
  <c r="F67" i="25"/>
  <c r="E67" i="25"/>
  <c r="A67" i="25"/>
  <c r="AD66" i="25"/>
  <c r="AC66" i="25"/>
  <c r="M66" i="25"/>
  <c r="K66" i="25"/>
  <c r="J66" i="25"/>
  <c r="H66" i="25"/>
  <c r="F66" i="25"/>
  <c r="E66" i="25"/>
  <c r="A66" i="25"/>
  <c r="AD65" i="25"/>
  <c r="AC65" i="25"/>
  <c r="M65" i="25"/>
  <c r="K65" i="25"/>
  <c r="J65" i="25"/>
  <c r="H65" i="25"/>
  <c r="F65" i="25"/>
  <c r="E65" i="25"/>
  <c r="A65" i="25"/>
  <c r="AD64" i="25"/>
  <c r="AC64" i="25"/>
  <c r="M64" i="25"/>
  <c r="K64" i="25"/>
  <c r="J64" i="25"/>
  <c r="H64" i="25"/>
  <c r="F64" i="25"/>
  <c r="E64" i="25"/>
  <c r="A64" i="25"/>
  <c r="AD63" i="25"/>
  <c r="AC63" i="25"/>
  <c r="M63" i="25"/>
  <c r="K63" i="25"/>
  <c r="J63" i="25"/>
  <c r="H63" i="25"/>
  <c r="F63" i="25"/>
  <c r="E63" i="25"/>
  <c r="A63" i="25"/>
  <c r="AD62" i="25"/>
  <c r="AC62" i="25"/>
  <c r="M62" i="25"/>
  <c r="K62" i="25"/>
  <c r="J62" i="25"/>
  <c r="H62" i="25"/>
  <c r="F62" i="25"/>
  <c r="E62" i="25"/>
  <c r="A62" i="25"/>
  <c r="AD61" i="25"/>
  <c r="AC61" i="25"/>
  <c r="M61" i="25"/>
  <c r="K61" i="25"/>
  <c r="J61" i="25"/>
  <c r="H61" i="25"/>
  <c r="F61" i="25"/>
  <c r="E61" i="25"/>
  <c r="A61" i="25"/>
  <c r="AD80" i="25"/>
  <c r="AC80" i="25"/>
  <c r="M80" i="25"/>
  <c r="K80" i="25"/>
  <c r="J80" i="25"/>
  <c r="H80" i="25"/>
  <c r="F80" i="25"/>
  <c r="E80" i="25"/>
  <c r="A80" i="25"/>
  <c r="AD79" i="25"/>
  <c r="AC79" i="25"/>
  <c r="M79" i="25"/>
  <c r="K79" i="25"/>
  <c r="J79" i="25"/>
  <c r="H79" i="25"/>
  <c r="F79" i="25"/>
  <c r="E79" i="25"/>
  <c r="A79" i="25"/>
  <c r="AD78" i="25"/>
  <c r="AC78" i="25"/>
  <c r="M78" i="25"/>
  <c r="K78" i="25"/>
  <c r="J78" i="25"/>
  <c r="H78" i="25"/>
  <c r="F78" i="25"/>
  <c r="E78" i="25"/>
  <c r="A78" i="25"/>
  <c r="AD77" i="25"/>
  <c r="AC77" i="25"/>
  <c r="M77" i="25"/>
  <c r="K77" i="25"/>
  <c r="J77" i="25"/>
  <c r="H77" i="25"/>
  <c r="F77" i="25"/>
  <c r="E77" i="25"/>
  <c r="A77" i="25"/>
  <c r="AD76" i="25"/>
  <c r="AC76" i="25"/>
  <c r="M76" i="25"/>
  <c r="K76" i="25"/>
  <c r="J76" i="25"/>
  <c r="H76" i="25"/>
  <c r="F76" i="25"/>
  <c r="E76" i="25"/>
  <c r="A76" i="25"/>
  <c r="AD75" i="25"/>
  <c r="AC75" i="25"/>
  <c r="M75" i="25"/>
  <c r="K75" i="25"/>
  <c r="J75" i="25"/>
  <c r="H75" i="25"/>
  <c r="F75" i="25"/>
  <c r="E75" i="25"/>
  <c r="A75" i="25"/>
  <c r="AD74" i="25"/>
  <c r="AC74" i="25"/>
  <c r="M74" i="25"/>
  <c r="K74" i="25"/>
  <c r="J74" i="25"/>
  <c r="H74" i="25"/>
  <c r="F74" i="25"/>
  <c r="E74" i="25"/>
  <c r="A74" i="25"/>
  <c r="AD73" i="25"/>
  <c r="AC73" i="25"/>
  <c r="M73" i="25"/>
  <c r="K73" i="25"/>
  <c r="J73" i="25"/>
  <c r="H73" i="25"/>
  <c r="F73" i="25"/>
  <c r="E73" i="25"/>
  <c r="A73" i="25"/>
  <c r="AD60" i="25"/>
  <c r="AC60" i="25"/>
  <c r="M60" i="25"/>
  <c r="K60" i="25"/>
  <c r="J60" i="25"/>
  <c r="H60" i="25"/>
  <c r="F60" i="25"/>
  <c r="E60" i="25"/>
  <c r="A60" i="25"/>
  <c r="AD59" i="25"/>
  <c r="AC59" i="25"/>
  <c r="M59" i="25"/>
  <c r="K59" i="25"/>
  <c r="J59" i="25"/>
  <c r="H59" i="25"/>
  <c r="F59" i="25"/>
  <c r="E59" i="25"/>
  <c r="A59" i="25"/>
  <c r="AD83" i="25"/>
  <c r="AC83" i="25"/>
  <c r="M83" i="25"/>
  <c r="K83" i="25"/>
  <c r="J83" i="25"/>
  <c r="H83" i="25"/>
  <c r="F83" i="25"/>
  <c r="E83" i="25"/>
  <c r="A83" i="25"/>
  <c r="AD82" i="25"/>
  <c r="AC82" i="25"/>
  <c r="M82" i="25"/>
  <c r="K82" i="25"/>
  <c r="J82" i="25"/>
  <c r="H82" i="25"/>
  <c r="F82" i="25"/>
  <c r="E82" i="25"/>
  <c r="A82" i="25"/>
  <c r="AD81" i="25"/>
  <c r="AC81" i="25"/>
  <c r="M81" i="25"/>
  <c r="K81" i="25"/>
  <c r="J81" i="25"/>
  <c r="H81" i="25"/>
  <c r="F81" i="25"/>
  <c r="E81" i="25"/>
  <c r="A81" i="25"/>
  <c r="AD58" i="25"/>
  <c r="AC58" i="25"/>
  <c r="M58" i="25"/>
  <c r="K58" i="25"/>
  <c r="J58" i="25"/>
  <c r="H58" i="25"/>
  <c r="F58" i="25"/>
  <c r="E58" i="25"/>
  <c r="A58" i="25"/>
  <c r="AD57" i="25"/>
  <c r="AC57" i="25"/>
  <c r="M57" i="25"/>
  <c r="K57" i="25"/>
  <c r="J57" i="25"/>
  <c r="H57" i="25"/>
  <c r="F57" i="25"/>
  <c r="E57" i="25"/>
  <c r="A57" i="25"/>
  <c r="AD56" i="25"/>
  <c r="AC56" i="25"/>
  <c r="M56" i="25"/>
  <c r="K56" i="25"/>
  <c r="J56" i="25"/>
  <c r="H56" i="25"/>
  <c r="F56" i="25"/>
  <c r="E56" i="25"/>
  <c r="A56" i="25"/>
  <c r="AD55" i="25"/>
  <c r="AC55" i="25"/>
  <c r="M55" i="25"/>
  <c r="K55" i="25"/>
  <c r="J55" i="25"/>
  <c r="H55" i="25"/>
  <c r="F55" i="25"/>
  <c r="E55" i="25"/>
  <c r="A55" i="25"/>
  <c r="AD54" i="25"/>
  <c r="AC54" i="25"/>
  <c r="M54" i="25"/>
  <c r="K54" i="25"/>
  <c r="J54" i="25"/>
  <c r="H54" i="25"/>
  <c r="F54" i="25"/>
  <c r="E54" i="25"/>
  <c r="A54" i="25"/>
  <c r="AD53" i="25"/>
  <c r="AC53" i="25"/>
  <c r="M53" i="25"/>
  <c r="K53" i="25"/>
  <c r="J53" i="25"/>
  <c r="H53" i="25"/>
  <c r="F53" i="25"/>
  <c r="E53" i="25"/>
  <c r="A53" i="25"/>
  <c r="AD52" i="25"/>
  <c r="AC52" i="25"/>
  <c r="M52" i="25"/>
  <c r="K52" i="25"/>
  <c r="J52" i="25"/>
  <c r="H52" i="25"/>
  <c r="F52" i="25"/>
  <c r="E52" i="25"/>
  <c r="A52" i="25"/>
  <c r="AD93" i="25"/>
  <c r="AC93" i="25"/>
  <c r="M93" i="25"/>
  <c r="K93" i="25"/>
  <c r="J93" i="25"/>
  <c r="H93" i="25"/>
  <c r="F93" i="25"/>
  <c r="E93" i="25"/>
  <c r="A93" i="25"/>
  <c r="AD92" i="25"/>
  <c r="AC92" i="25"/>
  <c r="M92" i="25"/>
  <c r="K92" i="25"/>
  <c r="J92" i="25"/>
  <c r="H92" i="25"/>
  <c r="F92" i="25"/>
  <c r="E92" i="25"/>
  <c r="A92" i="25"/>
  <c r="AD91" i="25"/>
  <c r="AC91" i="25"/>
  <c r="M91" i="25"/>
  <c r="K91" i="25"/>
  <c r="J91" i="25"/>
  <c r="H91" i="25"/>
  <c r="F91" i="25"/>
  <c r="E91" i="25"/>
  <c r="A91" i="25"/>
  <c r="AD90" i="25"/>
  <c r="AC90" i="25"/>
  <c r="M90" i="25"/>
  <c r="K90" i="25"/>
  <c r="J90" i="25"/>
  <c r="H90" i="25"/>
  <c r="F90" i="25"/>
  <c r="E90" i="25"/>
  <c r="A90" i="25"/>
  <c r="AD89" i="25"/>
  <c r="AC89" i="25"/>
  <c r="M89" i="25"/>
  <c r="K89" i="25"/>
  <c r="J89" i="25"/>
  <c r="H89" i="25"/>
  <c r="F89" i="25"/>
  <c r="E89" i="25"/>
  <c r="A89" i="25"/>
  <c r="AD88" i="25"/>
  <c r="AC88" i="25"/>
  <c r="M88" i="25"/>
  <c r="K88" i="25"/>
  <c r="J88" i="25"/>
  <c r="H88" i="25"/>
  <c r="F88" i="25"/>
  <c r="E88" i="25"/>
  <c r="A88" i="25"/>
  <c r="AD87" i="25"/>
  <c r="AC87" i="25"/>
  <c r="M87" i="25"/>
  <c r="K87" i="25"/>
  <c r="J87" i="25"/>
  <c r="H87" i="25"/>
  <c r="F87" i="25"/>
  <c r="E87" i="25"/>
  <c r="A87" i="25"/>
  <c r="AD86" i="25"/>
  <c r="AC86" i="25"/>
  <c r="M86" i="25"/>
  <c r="K86" i="25"/>
  <c r="J86" i="25"/>
  <c r="H86" i="25"/>
  <c r="F86" i="25"/>
  <c r="E86" i="25"/>
  <c r="A86" i="25"/>
  <c r="AD85" i="25"/>
  <c r="AC85" i="25"/>
  <c r="M85" i="25"/>
  <c r="K85" i="25"/>
  <c r="J85" i="25"/>
  <c r="H85" i="25"/>
  <c r="F85" i="25"/>
  <c r="E85" i="25"/>
  <c r="A85" i="25"/>
  <c r="AD84" i="25"/>
  <c r="AC84" i="25"/>
  <c r="M84" i="25"/>
  <c r="K84" i="25"/>
  <c r="J84" i="25"/>
  <c r="H84" i="25"/>
  <c r="F84" i="25"/>
  <c r="E84" i="25"/>
  <c r="A84" i="25"/>
  <c r="AD101" i="25"/>
  <c r="AC101" i="25"/>
  <c r="M101" i="25"/>
  <c r="K101" i="25"/>
  <c r="J101" i="25"/>
  <c r="H101" i="25"/>
  <c r="F101" i="25"/>
  <c r="E101" i="25"/>
  <c r="A101" i="25"/>
  <c r="AD100" i="25"/>
  <c r="AC100" i="25"/>
  <c r="M100" i="25"/>
  <c r="K100" i="25"/>
  <c r="J100" i="25"/>
  <c r="H100" i="25"/>
  <c r="F100" i="25"/>
  <c r="E100" i="25"/>
  <c r="A100" i="25"/>
  <c r="AD99" i="25"/>
  <c r="AC99" i="25"/>
  <c r="M99" i="25"/>
  <c r="K99" i="25"/>
  <c r="J99" i="25"/>
  <c r="H99" i="25"/>
  <c r="F99" i="25"/>
  <c r="E99" i="25"/>
  <c r="A99" i="25"/>
  <c r="AD98" i="25"/>
  <c r="AC98" i="25"/>
  <c r="M98" i="25"/>
  <c r="K98" i="25"/>
  <c r="J98" i="25"/>
  <c r="H98" i="25"/>
  <c r="F98" i="25"/>
  <c r="E98" i="25"/>
  <c r="A98" i="25"/>
  <c r="AD97" i="25"/>
  <c r="AC97" i="25"/>
  <c r="M97" i="25"/>
  <c r="K97" i="25"/>
  <c r="J97" i="25"/>
  <c r="H97" i="25"/>
  <c r="F97" i="25"/>
  <c r="E97" i="25"/>
  <c r="A97" i="25"/>
  <c r="AD96" i="25"/>
  <c r="AC96" i="25"/>
  <c r="M96" i="25"/>
  <c r="K96" i="25"/>
  <c r="J96" i="25"/>
  <c r="H96" i="25"/>
  <c r="F96" i="25"/>
  <c r="E96" i="25"/>
  <c r="A96" i="25"/>
  <c r="AD95" i="25"/>
  <c r="AC95" i="25"/>
  <c r="M95" i="25"/>
  <c r="K95" i="25"/>
  <c r="J95" i="25"/>
  <c r="H95" i="25"/>
  <c r="F95" i="25"/>
  <c r="E95" i="25"/>
  <c r="A95" i="25"/>
  <c r="AD94" i="25"/>
  <c r="AC94" i="25"/>
  <c r="M94" i="25"/>
  <c r="K94" i="25"/>
  <c r="J94" i="25"/>
  <c r="H94" i="25"/>
  <c r="F94" i="25"/>
  <c r="E94" i="25"/>
  <c r="A94" i="25"/>
  <c r="AD51" i="25"/>
  <c r="AC51" i="25"/>
  <c r="M51" i="25"/>
  <c r="K51" i="25"/>
  <c r="J51" i="25"/>
  <c r="H51" i="25"/>
  <c r="F51" i="25"/>
  <c r="E51" i="25"/>
  <c r="A51" i="25"/>
  <c r="AD50" i="25"/>
  <c r="AC50" i="25"/>
  <c r="M50" i="25"/>
  <c r="K50" i="25"/>
  <c r="J50" i="25"/>
  <c r="H50" i="25"/>
  <c r="F50" i="25"/>
  <c r="E50" i="25"/>
  <c r="A50" i="25"/>
  <c r="AD49" i="25"/>
  <c r="AC49" i="25"/>
  <c r="M49" i="25"/>
  <c r="K49" i="25"/>
  <c r="J49" i="25"/>
  <c r="H49" i="25"/>
  <c r="F49" i="25"/>
  <c r="E49" i="25"/>
  <c r="A49" i="25"/>
  <c r="AC48" i="25"/>
  <c r="M48" i="25"/>
  <c r="K48" i="25"/>
  <c r="J48" i="25"/>
  <c r="H48" i="25"/>
  <c r="F48" i="25"/>
  <c r="E48" i="25"/>
  <c r="A48" i="25"/>
  <c r="AC26" i="25"/>
  <c r="AD26" i="25" s="1"/>
  <c r="A26" i="25"/>
  <c r="AC25" i="25"/>
  <c r="AD25" i="25" s="1"/>
  <c r="A25" i="25"/>
  <c r="AC24" i="25"/>
  <c r="AD24" i="25" s="1"/>
  <c r="A24" i="25"/>
  <c r="AC23" i="25"/>
  <c r="AD23" i="25" s="1"/>
  <c r="A23" i="25"/>
  <c r="AC28" i="25"/>
  <c r="AD28" i="25" s="1"/>
  <c r="A28" i="25"/>
  <c r="AC27" i="25"/>
  <c r="AD27" i="25" s="1"/>
  <c r="A27" i="25"/>
  <c r="AC29" i="25"/>
  <c r="AD29" i="25" s="1"/>
  <c r="A29" i="25"/>
  <c r="AD9" i="25"/>
  <c r="AC9" i="25"/>
  <c r="M9" i="25"/>
  <c r="K9" i="25"/>
  <c r="J9" i="25"/>
  <c r="H9" i="25"/>
  <c r="F9" i="25"/>
  <c r="A9" i="25"/>
  <c r="AC8" i="25"/>
  <c r="AD8" i="25" s="1"/>
  <c r="M8" i="25"/>
  <c r="J8" i="25"/>
  <c r="H8" i="25"/>
  <c r="F8" i="25"/>
  <c r="A8" i="25"/>
  <c r="K8" i="25" s="1"/>
  <c r="AC7"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K54" i="9" s="1"/>
  <c r="A53" i="9"/>
  <c r="A52" i="9"/>
  <c r="A51" i="9"/>
  <c r="A50" i="9"/>
  <c r="A49" i="9"/>
  <c r="A48" i="9"/>
  <c r="K48" i="9" s="1"/>
  <c r="AC25" i="9"/>
  <c r="AD25" i="9" s="1"/>
  <c r="A25" i="9"/>
  <c r="AC24" i="9"/>
  <c r="AD24" i="9" s="1"/>
  <c r="A24" i="9"/>
  <c r="AC23" i="9"/>
  <c r="AD23" i="9" s="1"/>
  <c r="A23" i="9"/>
  <c r="AD12" i="9"/>
  <c r="AC12" i="9"/>
  <c r="M12" i="9"/>
  <c r="K12" i="9"/>
  <c r="J12" i="9"/>
  <c r="H12" i="9"/>
  <c r="F12" i="9"/>
  <c r="A12" i="9"/>
  <c r="AD11" i="9"/>
  <c r="AC11" i="9"/>
  <c r="M11" i="9"/>
  <c r="K11" i="9"/>
  <c r="J11" i="9"/>
  <c r="H11" i="9"/>
  <c r="F11" i="9"/>
  <c r="A11" i="9"/>
  <c r="AD69" i="9"/>
  <c r="AC69" i="9"/>
  <c r="M69" i="9"/>
  <c r="K69" i="9"/>
  <c r="J69" i="9"/>
  <c r="H69" i="9"/>
  <c r="F69" i="9"/>
  <c r="E69" i="9"/>
  <c r="AD68" i="9"/>
  <c r="AC68" i="9"/>
  <c r="M68" i="9"/>
  <c r="K68" i="9"/>
  <c r="J68" i="9"/>
  <c r="H68" i="9"/>
  <c r="F68" i="9"/>
  <c r="E68" i="9"/>
  <c r="AD67" i="9"/>
  <c r="AC67" i="9"/>
  <c r="M67" i="9"/>
  <c r="K67" i="9"/>
  <c r="J67" i="9"/>
  <c r="H67" i="9"/>
  <c r="F67" i="9"/>
  <c r="E67" i="9"/>
  <c r="AD66" i="9"/>
  <c r="AC66" i="9"/>
  <c r="M66" i="9"/>
  <c r="K66" i="9"/>
  <c r="J66" i="9"/>
  <c r="H66" i="9"/>
  <c r="F66" i="9"/>
  <c r="E66" i="9"/>
  <c r="AD65" i="9"/>
  <c r="AC65" i="9"/>
  <c r="M65" i="9"/>
  <c r="K65" i="9"/>
  <c r="J65" i="9"/>
  <c r="H65" i="9"/>
  <c r="F65" i="9"/>
  <c r="E65" i="9"/>
  <c r="AD64" i="9"/>
  <c r="AC64" i="9"/>
  <c r="M64" i="9"/>
  <c r="K64" i="9"/>
  <c r="J64" i="9"/>
  <c r="H64" i="9"/>
  <c r="F64" i="9"/>
  <c r="E64" i="9"/>
  <c r="AD63" i="9"/>
  <c r="AC63" i="9"/>
  <c r="M63" i="9"/>
  <c r="K63" i="9"/>
  <c r="J63" i="9"/>
  <c r="H63" i="9"/>
  <c r="F63" i="9"/>
  <c r="E63" i="9"/>
  <c r="AD62" i="9"/>
  <c r="AC62" i="9"/>
  <c r="M62" i="9"/>
  <c r="K62" i="9"/>
  <c r="J62" i="9"/>
  <c r="H62" i="9"/>
  <c r="F62" i="9"/>
  <c r="E62" i="9"/>
  <c r="AD61" i="9"/>
  <c r="AC61" i="9"/>
  <c r="M61" i="9"/>
  <c r="K61" i="9"/>
  <c r="J61" i="9"/>
  <c r="H61" i="9"/>
  <c r="F61" i="9"/>
  <c r="E61" i="9"/>
  <c r="AD60" i="9"/>
  <c r="AC60" i="9"/>
  <c r="M60" i="9"/>
  <c r="K60" i="9"/>
  <c r="J60" i="9"/>
  <c r="H60" i="9"/>
  <c r="F60" i="9"/>
  <c r="E60" i="9"/>
  <c r="AD79" i="9"/>
  <c r="AC79" i="9"/>
  <c r="M79" i="9"/>
  <c r="K79" i="9"/>
  <c r="J79" i="9"/>
  <c r="H79" i="9"/>
  <c r="F79" i="9"/>
  <c r="E79" i="9"/>
  <c r="AD78" i="9"/>
  <c r="AC78" i="9"/>
  <c r="M78" i="9"/>
  <c r="K78" i="9"/>
  <c r="J78" i="9"/>
  <c r="H78" i="9"/>
  <c r="F78" i="9"/>
  <c r="E78" i="9"/>
  <c r="AD77" i="9"/>
  <c r="AC77" i="9"/>
  <c r="M77" i="9"/>
  <c r="K77" i="9"/>
  <c r="J77" i="9"/>
  <c r="H77" i="9"/>
  <c r="F77" i="9"/>
  <c r="E77" i="9"/>
  <c r="AD76" i="9"/>
  <c r="AC76" i="9"/>
  <c r="M76" i="9"/>
  <c r="K76" i="9"/>
  <c r="J76" i="9"/>
  <c r="H76" i="9"/>
  <c r="F76" i="9"/>
  <c r="E76" i="9"/>
  <c r="AD75" i="9"/>
  <c r="AC75" i="9"/>
  <c r="M75" i="9"/>
  <c r="K75" i="9"/>
  <c r="J75" i="9"/>
  <c r="H75" i="9"/>
  <c r="F75" i="9"/>
  <c r="E75" i="9"/>
  <c r="AD74" i="9"/>
  <c r="AC74" i="9"/>
  <c r="M74" i="9"/>
  <c r="K74" i="9"/>
  <c r="J74" i="9"/>
  <c r="H74" i="9"/>
  <c r="F74" i="9"/>
  <c r="E74" i="9"/>
  <c r="AD73" i="9"/>
  <c r="AC73" i="9"/>
  <c r="M73" i="9"/>
  <c r="K73" i="9"/>
  <c r="J73" i="9"/>
  <c r="H73" i="9"/>
  <c r="F73" i="9"/>
  <c r="E73" i="9"/>
  <c r="AD72" i="9"/>
  <c r="AC72" i="9"/>
  <c r="M72" i="9"/>
  <c r="K72" i="9"/>
  <c r="J72" i="9"/>
  <c r="H72" i="9"/>
  <c r="F72" i="9"/>
  <c r="E72" i="9"/>
  <c r="AD71" i="9"/>
  <c r="AC71" i="9"/>
  <c r="M71" i="9"/>
  <c r="K71" i="9"/>
  <c r="J71" i="9"/>
  <c r="H71" i="9"/>
  <c r="F71" i="9"/>
  <c r="E71" i="9"/>
  <c r="AD70" i="9"/>
  <c r="AC70" i="9"/>
  <c r="M70" i="9"/>
  <c r="K70" i="9"/>
  <c r="J70" i="9"/>
  <c r="H70" i="9"/>
  <c r="F70" i="9"/>
  <c r="E70" i="9"/>
  <c r="AD59" i="9"/>
  <c r="AC59" i="9"/>
  <c r="M59" i="9"/>
  <c r="K59" i="9"/>
  <c r="J59" i="9"/>
  <c r="H59" i="9"/>
  <c r="F59" i="9"/>
  <c r="E59" i="9"/>
  <c r="AD58" i="9"/>
  <c r="AC58" i="9"/>
  <c r="M58" i="9"/>
  <c r="K58" i="9"/>
  <c r="J58" i="9"/>
  <c r="H58" i="9"/>
  <c r="F58" i="9"/>
  <c r="E58" i="9"/>
  <c r="AD57" i="9"/>
  <c r="AC57" i="9"/>
  <c r="M57" i="9"/>
  <c r="K57" i="9"/>
  <c r="J57" i="9"/>
  <c r="H57" i="9"/>
  <c r="F57" i="9"/>
  <c r="E57" i="9"/>
  <c r="AD56" i="9"/>
  <c r="AC56" i="9"/>
  <c r="M56" i="9"/>
  <c r="K56" i="9"/>
  <c r="J56" i="9"/>
  <c r="H56" i="9"/>
  <c r="F56" i="9"/>
  <c r="E56" i="9"/>
  <c r="AD55" i="9"/>
  <c r="AC55" i="9"/>
  <c r="M55" i="9"/>
  <c r="K55" i="9"/>
  <c r="J55" i="9"/>
  <c r="H55" i="9"/>
  <c r="F55" i="9"/>
  <c r="E55" i="9"/>
  <c r="AC54" i="9"/>
  <c r="AD54" i="9" s="1"/>
  <c r="M54" i="9"/>
  <c r="J54" i="9"/>
  <c r="H54" i="9"/>
  <c r="F54" i="9"/>
  <c r="E54" i="9"/>
  <c r="AD53" i="9"/>
  <c r="AC53" i="9"/>
  <c r="M53" i="9"/>
  <c r="K53" i="9"/>
  <c r="J53" i="9"/>
  <c r="H53" i="9"/>
  <c r="F53" i="9"/>
  <c r="E53" i="9"/>
  <c r="AD52" i="9"/>
  <c r="AC52" i="9"/>
  <c r="M52" i="9"/>
  <c r="K52" i="9"/>
  <c r="J52" i="9"/>
  <c r="H52" i="9"/>
  <c r="F52" i="9"/>
  <c r="E52" i="9"/>
  <c r="AD51" i="9"/>
  <c r="AC51" i="9"/>
  <c r="M51" i="9"/>
  <c r="K51" i="9"/>
  <c r="J51" i="9"/>
  <c r="H51" i="9"/>
  <c r="F51" i="9"/>
  <c r="E51" i="9"/>
  <c r="AD50" i="9"/>
  <c r="AC50" i="9"/>
  <c r="M50" i="9"/>
  <c r="K50" i="9"/>
  <c r="J50" i="9"/>
  <c r="H50" i="9"/>
  <c r="F50" i="9"/>
  <c r="E50" i="9"/>
  <c r="AD49" i="9"/>
  <c r="AC49" i="9"/>
  <c r="M49" i="9"/>
  <c r="K49" i="9"/>
  <c r="J49" i="9"/>
  <c r="H49" i="9"/>
  <c r="F49" i="9"/>
  <c r="E49" i="9"/>
  <c r="AD87" i="9"/>
  <c r="AC87" i="9"/>
  <c r="M87" i="9"/>
  <c r="K87" i="9"/>
  <c r="J87" i="9"/>
  <c r="H87" i="9"/>
  <c r="F87" i="9"/>
  <c r="E87" i="9"/>
  <c r="AD86" i="9"/>
  <c r="AC86" i="9"/>
  <c r="M86" i="9"/>
  <c r="K86" i="9"/>
  <c r="J86" i="9"/>
  <c r="H86" i="9"/>
  <c r="F86" i="9"/>
  <c r="E86" i="9"/>
  <c r="AD85" i="9"/>
  <c r="AC85" i="9"/>
  <c r="M85" i="9"/>
  <c r="K85" i="9"/>
  <c r="J85" i="9"/>
  <c r="H85" i="9"/>
  <c r="F85" i="9"/>
  <c r="E85" i="9"/>
  <c r="AD84" i="9"/>
  <c r="AC84" i="9"/>
  <c r="M84" i="9"/>
  <c r="K84" i="9"/>
  <c r="J84" i="9"/>
  <c r="H84" i="9"/>
  <c r="F84" i="9"/>
  <c r="E84" i="9"/>
  <c r="AD83" i="9"/>
  <c r="AC83" i="9"/>
  <c r="M83" i="9"/>
  <c r="K83" i="9"/>
  <c r="J83" i="9"/>
  <c r="H83" i="9"/>
  <c r="F83" i="9"/>
  <c r="E83" i="9"/>
  <c r="AD92" i="9"/>
  <c r="AC92" i="9"/>
  <c r="M92" i="9"/>
  <c r="K92" i="9"/>
  <c r="J92" i="9"/>
  <c r="H92" i="9"/>
  <c r="F92" i="9"/>
  <c r="E92" i="9"/>
  <c r="AD91" i="9"/>
  <c r="AC91" i="9"/>
  <c r="M91" i="9"/>
  <c r="K91" i="9"/>
  <c r="J91" i="9"/>
  <c r="H91" i="9"/>
  <c r="F91" i="9"/>
  <c r="E91" i="9"/>
  <c r="AD90" i="9"/>
  <c r="AC90" i="9"/>
  <c r="M90" i="9"/>
  <c r="K90" i="9"/>
  <c r="J90" i="9"/>
  <c r="H90" i="9"/>
  <c r="F90" i="9"/>
  <c r="E90" i="9"/>
  <c r="AD89" i="9"/>
  <c r="AC89" i="9"/>
  <c r="M89" i="9"/>
  <c r="K89" i="9"/>
  <c r="J89" i="9"/>
  <c r="H89" i="9"/>
  <c r="F89" i="9"/>
  <c r="E89" i="9"/>
  <c r="AD88" i="9"/>
  <c r="AC88" i="9"/>
  <c r="M88" i="9"/>
  <c r="K88" i="9"/>
  <c r="J88" i="9"/>
  <c r="H88" i="9"/>
  <c r="F88" i="9"/>
  <c r="E88" i="9"/>
  <c r="AD102" i="9"/>
  <c r="AC102" i="9"/>
  <c r="M102" i="9"/>
  <c r="K102" i="9"/>
  <c r="J102" i="9"/>
  <c r="H102" i="9"/>
  <c r="F102" i="9"/>
  <c r="E102" i="9"/>
  <c r="AC26" i="9"/>
  <c r="AD26" i="9" s="1"/>
  <c r="A26" i="9"/>
  <c r="AC27" i="9"/>
  <c r="AD27" i="9" s="1"/>
  <c r="A27" i="9"/>
  <c r="AC28" i="9"/>
  <c r="AD28" i="9" s="1"/>
  <c r="A28" i="9"/>
  <c r="AC29" i="9"/>
  <c r="AD29" i="9" s="1"/>
  <c r="A29" i="9"/>
  <c r="AD101" i="9"/>
  <c r="AC101" i="9"/>
  <c r="M101" i="9"/>
  <c r="K101" i="9"/>
  <c r="J101" i="9"/>
  <c r="H101" i="9"/>
  <c r="F101" i="9"/>
  <c r="E101" i="9"/>
  <c r="AD100" i="9"/>
  <c r="AC100" i="9"/>
  <c r="M100" i="9"/>
  <c r="K100" i="9"/>
  <c r="J100" i="9"/>
  <c r="H100" i="9"/>
  <c r="F100" i="9"/>
  <c r="E100" i="9"/>
  <c r="AD99" i="9"/>
  <c r="AC99" i="9"/>
  <c r="M99" i="9"/>
  <c r="K99" i="9"/>
  <c r="J99" i="9"/>
  <c r="H99" i="9"/>
  <c r="F99" i="9"/>
  <c r="E99" i="9"/>
  <c r="AD98" i="9"/>
  <c r="AC98" i="9"/>
  <c r="M98" i="9"/>
  <c r="K98" i="9"/>
  <c r="J98" i="9"/>
  <c r="H98" i="9"/>
  <c r="F98" i="9"/>
  <c r="E98" i="9"/>
  <c r="AD97" i="9"/>
  <c r="AC97" i="9"/>
  <c r="M97" i="9"/>
  <c r="K97" i="9"/>
  <c r="J97" i="9"/>
  <c r="H97" i="9"/>
  <c r="F97" i="9"/>
  <c r="E97" i="9"/>
  <c r="AD96" i="9"/>
  <c r="AC96" i="9"/>
  <c r="M96" i="9"/>
  <c r="K96" i="9"/>
  <c r="J96" i="9"/>
  <c r="H96" i="9"/>
  <c r="F96" i="9"/>
  <c r="E96" i="9"/>
  <c r="AD95" i="9"/>
  <c r="AC95" i="9"/>
  <c r="M95" i="9"/>
  <c r="K95" i="9"/>
  <c r="J95" i="9"/>
  <c r="H95" i="9"/>
  <c r="F95" i="9"/>
  <c r="E95" i="9"/>
  <c r="AD94" i="9"/>
  <c r="AC94" i="9"/>
  <c r="M94" i="9"/>
  <c r="K94" i="9"/>
  <c r="J94" i="9"/>
  <c r="H94" i="9"/>
  <c r="F94" i="9"/>
  <c r="E94" i="9"/>
  <c r="AD93" i="9"/>
  <c r="AC93" i="9"/>
  <c r="M93" i="9"/>
  <c r="K93" i="9"/>
  <c r="J93" i="9"/>
  <c r="H93" i="9"/>
  <c r="F93" i="9"/>
  <c r="E93" i="9"/>
  <c r="AD82" i="9"/>
  <c r="AC82" i="9"/>
  <c r="M82" i="9"/>
  <c r="K82" i="9"/>
  <c r="J82" i="9"/>
  <c r="H82" i="9"/>
  <c r="F82" i="9"/>
  <c r="E82" i="9"/>
  <c r="AD81" i="9"/>
  <c r="AC81" i="9"/>
  <c r="M81" i="9"/>
  <c r="K81" i="9"/>
  <c r="J81" i="9"/>
  <c r="H81" i="9"/>
  <c r="F81" i="9"/>
  <c r="E81" i="9"/>
  <c r="AD80" i="9"/>
  <c r="AC80" i="9"/>
  <c r="M80" i="9"/>
  <c r="K80" i="9"/>
  <c r="J80" i="9"/>
  <c r="H80" i="9"/>
  <c r="F80" i="9"/>
  <c r="E80" i="9"/>
  <c r="AC48" i="9"/>
  <c r="M48" i="9"/>
  <c r="J48" i="9"/>
  <c r="H48" i="9"/>
  <c r="F48" i="9"/>
  <c r="E48" i="9"/>
  <c r="A33" i="33" l="1"/>
  <c r="A32" i="33"/>
  <c r="A31" i="33"/>
  <c r="A30" i="33"/>
  <c r="A29" i="33"/>
  <c r="A28" i="33"/>
  <c r="A27" i="33"/>
  <c r="A26" i="33"/>
  <c r="A25" i="33"/>
  <c r="A24" i="33"/>
  <c r="A23" i="33"/>
  <c r="A22" i="33"/>
  <c r="A21" i="33"/>
  <c r="A20" i="33"/>
  <c r="A19" i="33"/>
  <c r="N16" i="8" l="1"/>
  <c r="L16" i="8"/>
  <c r="N15" i="8"/>
  <c r="L15" i="8"/>
  <c r="N14" i="8"/>
  <c r="L14" i="8"/>
  <c r="N13" i="8"/>
  <c r="L13" i="8"/>
  <c r="N21" i="8"/>
  <c r="L21" i="8"/>
  <c r="N20" i="8"/>
  <c r="L20" i="8"/>
  <c r="N19" i="8"/>
  <c r="L19" i="8"/>
  <c r="N18" i="8"/>
  <c r="L18" i="8"/>
  <c r="B3" i="33"/>
  <c r="B29" i="33" l="1"/>
  <c r="B33" i="33"/>
  <c r="B32" i="33"/>
  <c r="B31" i="33"/>
  <c r="B30" i="33"/>
  <c r="B28" i="33"/>
  <c r="B27" i="33"/>
  <c r="H33" i="14"/>
  <c r="H34" i="14"/>
  <c r="H35" i="14"/>
  <c r="H36" i="14"/>
  <c r="H32" i="14"/>
  <c r="O31" i="14"/>
  <c r="M31" i="14"/>
  <c r="K31" i="14"/>
  <c r="B26" i="14" l="1"/>
  <c r="B25" i="14"/>
  <c r="B24" i="14"/>
  <c r="E2" i="26" l="1"/>
  <c r="AC31" i="26"/>
  <c r="AD31" i="26" s="1"/>
  <c r="A31" i="26"/>
  <c r="AC30" i="26"/>
  <c r="AD30" i="26" s="1"/>
  <c r="A30" i="26"/>
  <c r="AC22" i="26"/>
  <c r="AD22" i="26" s="1"/>
  <c r="A22" i="26"/>
  <c r="AC21" i="26"/>
  <c r="AD21" i="26" s="1"/>
  <c r="M21" i="26"/>
  <c r="J21" i="26"/>
  <c r="H21" i="26"/>
  <c r="F21" i="26"/>
  <c r="A21" i="26"/>
  <c r="K21" i="26" s="1"/>
  <c r="AC20" i="26"/>
  <c r="AD20" i="26" s="1"/>
  <c r="M20" i="26"/>
  <c r="J20" i="26"/>
  <c r="H20" i="26"/>
  <c r="F20" i="26"/>
  <c r="K20" i="26"/>
  <c r="A20" i="26"/>
  <c r="AC19" i="26"/>
  <c r="AD19" i="26" s="1"/>
  <c r="M19" i="26"/>
  <c r="J19" i="26"/>
  <c r="H19" i="26"/>
  <c r="F19" i="26"/>
  <c r="A19" i="26"/>
  <c r="K19" i="26" s="1"/>
  <c r="AC18" i="26"/>
  <c r="AD18" i="26" s="1"/>
  <c r="M18" i="26"/>
  <c r="J18" i="26"/>
  <c r="H18" i="26"/>
  <c r="F18" i="26"/>
  <c r="K18" i="26"/>
  <c r="A18" i="26"/>
  <c r="AC17" i="26"/>
  <c r="AD17" i="26" s="1"/>
  <c r="M17" i="26"/>
  <c r="J17" i="26"/>
  <c r="H17" i="26"/>
  <c r="F17" i="26"/>
  <c r="A17" i="26"/>
  <c r="K17" i="26" s="1"/>
  <c r="AC16" i="26"/>
  <c r="AD16" i="26" s="1"/>
  <c r="M16" i="26"/>
  <c r="J16" i="26"/>
  <c r="H16" i="26"/>
  <c r="F16" i="26"/>
  <c r="K16" i="26"/>
  <c r="A16" i="26"/>
  <c r="AC15" i="26"/>
  <c r="AD15" i="26" s="1"/>
  <c r="M15" i="26"/>
  <c r="J15" i="26"/>
  <c r="H15" i="26"/>
  <c r="F15" i="26"/>
  <c r="A15" i="26"/>
  <c r="K15" i="26" s="1"/>
  <c r="AC14" i="26"/>
  <c r="AD14" i="26" s="1"/>
  <c r="M14" i="26"/>
  <c r="J14" i="26"/>
  <c r="H14" i="26"/>
  <c r="F14" i="26"/>
  <c r="K14" i="26"/>
  <c r="A14" i="26"/>
  <c r="AC13" i="26"/>
  <c r="AD13" i="26" s="1"/>
  <c r="M13" i="26"/>
  <c r="J13" i="26"/>
  <c r="H13" i="26"/>
  <c r="F13" i="26"/>
  <c r="A13" i="26"/>
  <c r="K13" i="26" s="1"/>
  <c r="AC10" i="26"/>
  <c r="AD10" i="26" s="1"/>
  <c r="M10" i="26"/>
  <c r="J10" i="26"/>
  <c r="H10" i="26"/>
  <c r="F10" i="26"/>
  <c r="A10" i="26"/>
  <c r="AC9" i="26"/>
  <c r="M9" i="26"/>
  <c r="J9" i="26"/>
  <c r="H9" i="26"/>
  <c r="F9" i="26"/>
  <c r="A9" i="26"/>
  <c r="K9" i="26" s="1"/>
  <c r="AC8" i="26"/>
  <c r="AD8" i="26" s="1"/>
  <c r="M8" i="26"/>
  <c r="J8" i="26"/>
  <c r="H8" i="26"/>
  <c r="F8" i="26"/>
  <c r="A8" i="26"/>
  <c r="K8" i="26" s="1"/>
  <c r="AC7" i="26"/>
  <c r="M7" i="26"/>
  <c r="J7" i="26"/>
  <c r="H7" i="26"/>
  <c r="F7" i="26"/>
  <c r="A7" i="26"/>
  <c r="B2" i="26"/>
  <c r="E2" i="25"/>
  <c r="AC31" i="25"/>
  <c r="AD31" i="25" s="1"/>
  <c r="A31" i="25"/>
  <c r="AC30" i="25"/>
  <c r="AD30" i="25" s="1"/>
  <c r="A30" i="25"/>
  <c r="AC22" i="25"/>
  <c r="AD22" i="25" s="1"/>
  <c r="A22" i="25"/>
  <c r="AC21" i="25"/>
  <c r="AD21" i="25" s="1"/>
  <c r="M21" i="25"/>
  <c r="J21" i="25"/>
  <c r="H21" i="25"/>
  <c r="F21" i="25"/>
  <c r="A21" i="25"/>
  <c r="K21" i="25" s="1"/>
  <c r="AC20" i="25"/>
  <c r="AD20" i="25" s="1"/>
  <c r="M20" i="25"/>
  <c r="J20" i="25"/>
  <c r="H20" i="25"/>
  <c r="F20" i="25"/>
  <c r="K20" i="25"/>
  <c r="A20" i="25"/>
  <c r="AC19" i="25"/>
  <c r="AD19" i="25" s="1"/>
  <c r="M19" i="25"/>
  <c r="J19" i="25"/>
  <c r="H19" i="25"/>
  <c r="F19" i="25"/>
  <c r="A19" i="25"/>
  <c r="K19" i="25" s="1"/>
  <c r="AC18" i="25"/>
  <c r="AD18" i="25" s="1"/>
  <c r="M18" i="25"/>
  <c r="J18" i="25"/>
  <c r="H18" i="25"/>
  <c r="F18" i="25"/>
  <c r="K18" i="25"/>
  <c r="A18" i="25"/>
  <c r="AC17" i="25"/>
  <c r="AD17" i="25" s="1"/>
  <c r="M17" i="25"/>
  <c r="J17" i="25"/>
  <c r="H17" i="25"/>
  <c r="F17" i="25"/>
  <c r="A17" i="25"/>
  <c r="K17" i="25" s="1"/>
  <c r="AC16" i="25"/>
  <c r="AD16" i="25" s="1"/>
  <c r="M16" i="25"/>
  <c r="J16" i="25"/>
  <c r="H16" i="25"/>
  <c r="F16" i="25"/>
  <c r="K16" i="25"/>
  <c r="A16" i="25"/>
  <c r="AC15" i="25"/>
  <c r="AD15" i="25" s="1"/>
  <c r="M15" i="25"/>
  <c r="J15" i="25"/>
  <c r="H15" i="25"/>
  <c r="F15" i="25"/>
  <c r="A15" i="25"/>
  <c r="K15" i="25" s="1"/>
  <c r="AC14" i="25"/>
  <c r="AD14" i="25" s="1"/>
  <c r="M14" i="25"/>
  <c r="J14" i="25"/>
  <c r="H14" i="25"/>
  <c r="F14" i="25"/>
  <c r="A14" i="25"/>
  <c r="AC13" i="25"/>
  <c r="AD13" i="25" s="1"/>
  <c r="M13" i="25"/>
  <c r="J13" i="25"/>
  <c r="H13" i="25"/>
  <c r="F13" i="25"/>
  <c r="A13" i="25"/>
  <c r="K13" i="25" s="1"/>
  <c r="AC12" i="25"/>
  <c r="AD12" i="25" s="1"/>
  <c r="M12" i="25"/>
  <c r="J12" i="25"/>
  <c r="H12" i="25"/>
  <c r="F12" i="25"/>
  <c r="A12" i="25"/>
  <c r="AC11" i="25"/>
  <c r="M11" i="25"/>
  <c r="J11" i="25"/>
  <c r="H11" i="25"/>
  <c r="F11" i="25"/>
  <c r="A11" i="25"/>
  <c r="K11" i="25" s="1"/>
  <c r="AC10" i="25"/>
  <c r="AD10" i="25" s="1"/>
  <c r="M10" i="25"/>
  <c r="J10" i="25"/>
  <c r="H10" i="25"/>
  <c r="F10" i="25"/>
  <c r="A10" i="25"/>
  <c r="AC7" i="25"/>
  <c r="M7" i="25"/>
  <c r="J7" i="25"/>
  <c r="H7" i="25"/>
  <c r="F7" i="25"/>
  <c r="A7" i="25"/>
  <c r="B2" i="25"/>
  <c r="AC30" i="9"/>
  <c r="AD30" i="9" s="1"/>
  <c r="AC22" i="9"/>
  <c r="AD22" i="9" s="1"/>
  <c r="AC31" i="9"/>
  <c r="AD31" i="9" s="1"/>
  <c r="AC21" i="9"/>
  <c r="AC20" i="9"/>
  <c r="AC19" i="9"/>
  <c r="AC18" i="9"/>
  <c r="AC17" i="9"/>
  <c r="AD17" i="9" s="1"/>
  <c r="AC16" i="9"/>
  <c r="AC15" i="9"/>
  <c r="AC14" i="9"/>
  <c r="AC13" i="9"/>
  <c r="AC10" i="9"/>
  <c r="AC9" i="9"/>
  <c r="AC8" i="9"/>
  <c r="M21" i="9"/>
  <c r="M20" i="9"/>
  <c r="M19" i="9"/>
  <c r="M18" i="9"/>
  <c r="M17" i="9"/>
  <c r="M16" i="9"/>
  <c r="M15" i="9"/>
  <c r="M14" i="9"/>
  <c r="M13" i="9"/>
  <c r="M10" i="9"/>
  <c r="M9" i="9"/>
  <c r="M8" i="9"/>
  <c r="M7" i="9"/>
  <c r="J21" i="9"/>
  <c r="J20" i="9"/>
  <c r="J19" i="9"/>
  <c r="J18" i="9"/>
  <c r="J17" i="9"/>
  <c r="J16" i="9"/>
  <c r="J15" i="9"/>
  <c r="J14" i="9"/>
  <c r="J13" i="9"/>
  <c r="J10" i="9"/>
  <c r="J9" i="9"/>
  <c r="J8" i="9"/>
  <c r="J7" i="9"/>
  <c r="H21" i="9"/>
  <c r="H20" i="9"/>
  <c r="H19" i="9"/>
  <c r="H18" i="9"/>
  <c r="H17" i="9"/>
  <c r="H16" i="9"/>
  <c r="H15" i="9"/>
  <c r="H14" i="9"/>
  <c r="H13" i="9"/>
  <c r="H10" i="9"/>
  <c r="H9" i="9"/>
  <c r="H8" i="9"/>
  <c r="H7" i="9"/>
  <c r="F21" i="9"/>
  <c r="F20" i="9"/>
  <c r="F19" i="9"/>
  <c r="F18" i="9"/>
  <c r="F17" i="9"/>
  <c r="F16" i="9"/>
  <c r="F15" i="9"/>
  <c r="F14" i="9"/>
  <c r="F13" i="9"/>
  <c r="F10" i="9"/>
  <c r="F9" i="9"/>
  <c r="F8" i="9"/>
  <c r="F7" i="9"/>
  <c r="K14" i="25" l="1"/>
  <c r="AD9" i="26"/>
  <c r="K10" i="26"/>
  <c r="K10" i="25"/>
  <c r="B25" i="33" s="1"/>
  <c r="AD11" i="25"/>
  <c r="K12" i="25"/>
  <c r="B26" i="33" s="1"/>
  <c r="K7" i="25"/>
  <c r="K7" i="26"/>
  <c r="AD7" i="26"/>
  <c r="AD7" i="25"/>
  <c r="AD32" i="26" l="1"/>
  <c r="AD33" i="26" s="1"/>
  <c r="P9" i="14" s="1"/>
  <c r="K32" i="26"/>
  <c r="AJ12" i="26" s="1"/>
  <c r="K32" i="25"/>
  <c r="AD32" i="25"/>
  <c r="N8" i="14" s="1"/>
  <c r="K8" i="14"/>
  <c r="K9" i="14"/>
  <c r="N9" i="14" l="1"/>
  <c r="H8" i="14"/>
  <c r="B24" i="33"/>
  <c r="H9" i="14"/>
  <c r="AD33" i="25"/>
  <c r="P8" i="14" s="1"/>
  <c r="N26" i="8" l="1"/>
  <c r="N25" i="8"/>
  <c r="N24" i="8"/>
  <c r="N23" i="8"/>
  <c r="N22" i="8"/>
  <c r="N17" i="8"/>
  <c r="N12" i="8"/>
  <c r="N11" i="8"/>
  <c r="N10" i="8"/>
  <c r="N9" i="8"/>
  <c r="N8" i="8"/>
  <c r="N7" i="8"/>
  <c r="L26" i="8"/>
  <c r="L25" i="8"/>
  <c r="L24" i="8"/>
  <c r="L23" i="8"/>
  <c r="L22" i="8"/>
  <c r="L17" i="8"/>
  <c r="L12" i="8"/>
  <c r="L11" i="8"/>
  <c r="L10" i="8"/>
  <c r="L9" i="8"/>
  <c r="L8" i="8"/>
  <c r="L7" i="8"/>
  <c r="J10" i="6"/>
  <c r="J9" i="6"/>
  <c r="J8" i="6"/>
  <c r="J18" i="6"/>
  <c r="J17" i="6"/>
  <c r="J16" i="6"/>
  <c r="J15" i="6"/>
  <c r="J14" i="6"/>
  <c r="J13" i="6"/>
  <c r="J12" i="6"/>
  <c r="J11" i="6"/>
  <c r="B2" i="14" l="1"/>
  <c r="B2" i="9"/>
  <c r="A31" i="9" l="1"/>
  <c r="A30" i="9"/>
  <c r="A22" i="9"/>
  <c r="E2" i="9" l="1"/>
  <c r="B9" i="14" l="1"/>
  <c r="B8" i="14"/>
  <c r="B7" i="14"/>
  <c r="A17" i="9"/>
  <c r="K17" i="9" l="1"/>
  <c r="AD21" i="9"/>
  <c r="A21" i="9"/>
  <c r="K21" i="9" s="1"/>
  <c r="AD20" i="9"/>
  <c r="A20" i="9"/>
  <c r="K20" i="9" s="1"/>
  <c r="AD19" i="9"/>
  <c r="A19" i="9"/>
  <c r="K19" i="9" s="1"/>
  <c r="AD18" i="9"/>
  <c r="A18" i="9"/>
  <c r="K18" i="9" s="1"/>
  <c r="AD16" i="9"/>
  <c r="A16" i="9"/>
  <c r="K16" i="9" s="1"/>
  <c r="AD15" i="9"/>
  <c r="A15" i="9"/>
  <c r="K15" i="9" s="1"/>
  <c r="A14" i="9"/>
  <c r="AD13" i="9"/>
  <c r="A13" i="9"/>
  <c r="K13" i="9" s="1"/>
  <c r="AD10" i="9"/>
  <c r="A10" i="9"/>
  <c r="AD9" i="9"/>
  <c r="A9" i="9"/>
  <c r="AD8" i="9"/>
  <c r="AD7" i="9"/>
  <c r="A8" i="9"/>
  <c r="A7" i="9"/>
  <c r="B23" i="33" l="1"/>
  <c r="K9" i="9"/>
  <c r="K8" i="9"/>
  <c r="AI8" i="9" s="1"/>
  <c r="K7" i="9"/>
  <c r="K10" i="9"/>
  <c r="K35" i="14" s="1"/>
  <c r="B22" i="33" s="1"/>
  <c r="AD14" i="9"/>
  <c r="AD32" i="9" s="1"/>
  <c r="K14" i="9"/>
  <c r="K32" i="9" l="1"/>
  <c r="AI7" i="9"/>
  <c r="K32" i="14" s="1"/>
  <c r="AD33" i="9"/>
  <c r="P7" i="14" s="1"/>
  <c r="N7" i="14"/>
  <c r="N10" i="14" s="1"/>
  <c r="N11" i="14" s="1"/>
  <c r="K34" i="14"/>
  <c r="B21" i="33" s="1"/>
  <c r="K33" i="14"/>
  <c r="B20" i="33" s="1"/>
  <c r="AI12" i="9" l="1"/>
  <c r="B19" i="33"/>
  <c r="K7" i="14"/>
  <c r="K10" i="14" s="1"/>
  <c r="K11" i="14" s="1"/>
  <c r="P11" i="14" s="1"/>
  <c r="H7" i="14"/>
  <c r="H10" i="14" s="1"/>
  <c r="H11" i="14" s="1"/>
  <c r="B6" i="33" s="1"/>
  <c r="L17" i="2"/>
  <c r="I17" i="2"/>
  <c r="J17" i="2"/>
  <c r="K17" i="2"/>
  <c r="H17" i="2"/>
  <c r="G16" i="2"/>
  <c r="G15" i="2"/>
  <c r="G14" i="2"/>
  <c r="G13" i="2"/>
  <c r="G12" i="2"/>
  <c r="H17" i="14" l="1"/>
  <c r="G17" i="2"/>
  <c r="AJ12" i="25" l="1"/>
  <c r="AJ12" i="9"/>
</calcChain>
</file>

<file path=xl/sharedStrings.xml><?xml version="1.0" encoding="utf-8"?>
<sst xmlns="http://schemas.openxmlformats.org/spreadsheetml/2006/main" count="1766" uniqueCount="931">
  <si>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</si>
  <si>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</si>
  <si>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</si>
  <si>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</si>
  <si>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</si>
  <si>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</si>
  <si>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</si>
  <si>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</si>
  <si>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</si>
  <si>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</si>
  <si>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</si>
  <si>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</si>
  <si>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</si>
  <si>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</si>
  <si>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</si>
  <si>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</si>
  <si>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</si>
  <si>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</si>
  <si>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</si>
  <si>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</si>
  <si>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</si>
  <si>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</si>
  <si>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</si>
  <si>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</si>
  <si>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</si>
  <si>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</si>
  <si>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</si>
  <si>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</si>
  <si>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</si>
  <si>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</si>
  <si>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</si>
  <si>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</si>
  <si>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</si>
  <si>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</si>
  <si>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</si>
  <si>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</si>
  <si>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</si>
  <si>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</si>
  <si>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</si>
  <si>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</si>
  <si>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</si>
  <si>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</si>
  <si>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</si>
  <si>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</si>
  <si>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</si>
  <si>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</si>
  <si>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</si>
  <si>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</si>
  <si>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</si>
  <si>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</si>
  <si>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</si>
  <si>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</si>
  <si>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</si>
  <si>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</si>
  <si>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</si>
  <si>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</si>
  <si>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</si>
  <si>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</si>
  <si>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</si>
  <si>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</si>
  <si>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</si>
  <si>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</si>
  <si>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</si>
  <si>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</si>
  <si>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</si>
  <si>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</si>
  <si>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</si>
  <si>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</si>
  <si>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</si>
  <si>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</si>
  <si>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</si>
  <si>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</si>
  <si>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</si>
  <si>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</si>
  <si>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</si>
  <si>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</si>
  <si>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</si>
  <si>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</si>
  <si>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</si>
  <si>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</si>
  <si>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</si>
  <si>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</si>
  <si>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</si>
  <si>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</si>
  <si>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</si>
  <si>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</si>
  <si>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</si>
  <si>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</si>
  <si>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</si>
  <si>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</si>
  <si>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</si>
  <si>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</si>
  <si>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</si>
  <si>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</si>
  <si>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</si>
  <si>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</si>
  <si>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</si>
  <si>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</si>
  <si>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</si>
  <si>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</si>
  <si>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</si>
  <si>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</si>
  <si>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</si>
  <si>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</si>
  <si>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</si>
  <si>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</si>
  <si>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</si>
  <si>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</si>
  <si>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</si>
  <si>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</si>
  <si>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</si>
  <si>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</si>
  <si>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</si>
  <si>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</si>
  <si>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</si>
  <si>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</si>
  <si>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</si>
  <si>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</si>
  <si>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</si>
  <si>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</si>
  <si>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</si>
  <si>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</si>
  <si>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</si>
  <si>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</si>
  <si>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</si>
  <si>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</si>
  <si>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</si>
  <si>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</si>
  <si>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</si>
  <si>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</si>
  <si>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</si>
  <si>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</si>
  <si>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</si>
  <si>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</si>
  <si>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</si>
  <si>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</si>
  <si>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</si>
  <si>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</si>
  <si>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</si>
  <si>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</si>
  <si>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</si>
  <si>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</si>
  <si>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</si>
  <si>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</si>
  <si>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</si>
  <si>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</si>
  <si>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</si>
  <si>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</si>
  <si>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</si>
  <si>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</si>
  <si>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</si>
  <si>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</si>
  <si>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</si>
  <si>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</si>
  <si>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</si>
  <si>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</si>
  <si>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</si>
  <si>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</si>
  <si>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</si>
  <si>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</si>
  <si>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</si>
  <si>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</si>
  <si>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</si>
  <si>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</si>
  <si>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</si>
  <si>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</si>
  <si>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</si>
  <si>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</si>
  <si>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</si>
  <si>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</si>
  <si>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</si>
  <si>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</si>
  <si>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</si>
  <si>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</si>
  <si>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</si>
  <si>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</si>
  <si>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</si>
  <si>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</si>
  <si>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</si>
  <si>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</si>
  <si>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</si>
  <si>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</si>
  <si>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</si>
  <si>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</si>
  <si>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</si>
  <si>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</si>
  <si>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</si>
  <si>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</si>
  <si>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</si>
  <si>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</si>
  <si>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</si>
  <si>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</si>
  <si>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</si>
  <si>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</si>
  <si>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</si>
  <si>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</si>
  <si>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</si>
  <si>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</si>
  <si>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</si>
  <si>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</si>
  <si>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</si>
  <si>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</si>
  <si>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</si>
  <si>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</si>
  <si>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</si>
  <si>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</si>
  <si>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</si>
  <si>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</si>
  <si>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</si>
  <si>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</si>
  <si>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</si>
  <si>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</si>
  <si>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</si>
  <si>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</si>
  <si>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</si>
  <si>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</si>
  <si>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</si>
  <si>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</si>
  <si>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</si>
  <si>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</si>
  <si>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</si>
  <si>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</si>
  <si>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</si>
  <si>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</si>
  <si>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</si>
  <si>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</si>
  <si>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</si>
  <si>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</si>
  <si>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</si>
  <si>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</si>
  <si>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</si>
  <si>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</si>
  <si>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</si>
  <si>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</si>
  <si>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</si>
  <si>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</si>
  <si>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</si>
  <si>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</si>
  <si>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</si>
  <si>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</si>
  <si>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</si>
  <si>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</si>
  <si>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</si>
  <si>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</si>
  <si>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</si>
  <si>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</si>
  <si>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</si>
  <si>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</si>
  <si>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</si>
  <si>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</si>
  <si>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</si>
  <si>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</si>
  <si>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</si>
  <si>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</si>
  <si>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</si>
  <si>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</si>
  <si>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</si>
  <si>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</si>
  <si>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</si>
  <si>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</si>
  <si>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</si>
  <si>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</si>
  <si>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</si>
  <si>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</si>
  <si>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</si>
  <si>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</si>
  <si>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</si>
  <si>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</si>
  <si>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</si>
  <si>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</si>
  <si>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</si>
  <si>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</si>
  <si>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</si>
  <si>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</si>
  <si>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</si>
  <si>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</si>
  <si>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</si>
  <si>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</si>
  <si>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</si>
  <si>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</si>
  <si>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</si>
  <si>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</si>
  <si>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</si>
  <si>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</si>
  <si>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</si>
  <si>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</si>
  <si>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</si>
  <si>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</si>
  <si>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</si>
  <si>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</si>
  <si>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</si>
  <si>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</si>
  <si>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</si>
  <si>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</si>
  <si>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</si>
  <si>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</si>
  <si>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</si>
  <si>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</si>
  <si>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</si>
  <si>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</si>
  <si>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</si>
  <si>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</si>
  <si>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</si>
  <si>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</si>
  <si>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</si>
  <si>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</si>
  <si>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</si>
  <si>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</si>
  <si>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</si>
  <si>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</si>
  <si>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</si>
  <si>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</si>
  <si>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</si>
  <si>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</si>
  <si>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</si>
  <si>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</si>
  <si>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</si>
  <si>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</si>
  <si>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</si>
  <si>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</si>
  <si>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</si>
  <si>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</si>
  <si>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</si>
  <si>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</si>
  <si>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</si>
  <si>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</si>
  <si>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</si>
  <si>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</si>
  <si>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</si>
  <si>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</si>
  <si>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</si>
  <si>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</si>
  <si>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</si>
  <si>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</si>
  <si>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</si>
  <si>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</si>
  <si>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</si>
  <si>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</si>
  <si>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</si>
  <si>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</si>
  <si>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</si>
  <si>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</si>
  <si>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</si>
  <si>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</si>
  <si>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</si>
  <si>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</si>
  <si>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</si>
  <si>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</si>
  <si>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</si>
  <si>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</si>
  <si>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</si>
  <si>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</si>
  <si>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</si>
  <si>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</si>
  <si>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</si>
  <si>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</si>
  <si>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</si>
  <si>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</si>
  <si>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</si>
  <si>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</si>
  <si>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</si>
  <si>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</si>
  <si>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</si>
  <si>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</si>
  <si>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</si>
  <si>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</si>
  <si>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</si>
  <si>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</si>
  <si>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</si>
  <si>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</si>
  <si>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</si>
  <si>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</si>
  <si>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</si>
  <si>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</si>
  <si>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</si>
  <si>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</si>
  <si>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</si>
  <si>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</si>
  <si>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</si>
  <si>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</si>
  <si>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</si>
  <si>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</si>
  <si>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</si>
  <si>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</si>
  <si>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</si>
  <si>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</si>
  <si>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</si>
  <si>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</si>
  <si>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</si>
  <si>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</si>
  <si>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</si>
  <si>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</si>
  <si>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</si>
  <si>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</si>
  <si>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</si>
  <si>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</si>
  <si>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</si>
  <si>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</si>
  <si>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</si>
  <si>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</si>
  <si>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</si>
  <si>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</si>
  <si>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</si>
  <si>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</si>
  <si>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</si>
  <si>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</si>
  <si>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</si>
  <si>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</si>
  <si>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</si>
  <si>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</si>
  <si>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</si>
  <si>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</si>
  <si>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</si>
  <si>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</si>
  <si>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</si>
  <si>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</si>
  <si>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</si>
  <si>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</si>
  <si>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</si>
  <si>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</si>
  <si>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</si>
  <si>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</si>
  <si>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</si>
  <si>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</si>
  <si>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</si>
  <si>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</si>
  <si>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</si>
  <si>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</si>
  <si>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</si>
  <si>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</si>
  <si>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</si>
  <si>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</si>
  <si>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</si>
  <si>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</si>
  <si>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</si>
  <si>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</si>
  <si>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</si>
  <si>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</si>
  <si>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</si>
  <si>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</si>
  <si>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</si>
  <si>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</si>
  <si>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</si>
  <si>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</si>
  <si>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</si>
  <si>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</si>
  <si>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</si>
  <si>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</si>
  <si>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</si>
  <si>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</si>
  <si>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</si>
  <si>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</si>
  <si>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</si>
  <si>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</si>
  <si>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</si>
  <si>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</si>
  <si>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</si>
  <si>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</si>
  <si>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</si>
  <si>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</si>
  <si>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</si>
  <si>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</si>
  <si>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</si>
  <si>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</si>
  <si>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</si>
  <si>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</si>
  <si>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</si>
  <si>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</si>
  <si>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</si>
  <si>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</si>
  <si>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</si>
  <si>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</si>
  <si>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</si>
  <si>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</si>
  <si>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</si>
  <si>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</si>
  <si>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</si>
  <si>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</si>
  <si>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</si>
  <si>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</si>
  <si>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</si>
  <si>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</si>
  <si>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</si>
  <si>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</si>
  <si>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</si>
  <si>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</si>
  <si>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</si>
  <si>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</si>
  <si>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</si>
  <si>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</si>
  <si>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</si>
  <si>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</si>
  <si>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</si>
  <si>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</si>
  <si>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</si>
  <si>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</si>
  <si>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</si>
  <si>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</si>
  <si>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</si>
  <si>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</si>
  <si>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</si>
  <si>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</si>
  <si>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</si>
  <si>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</si>
  <si>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</si>
  <si>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</si>
  <si>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</si>
  <si>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</si>
  <si>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</si>
  <si>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</si>
  <si>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</si>
  <si>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</si>
  <si>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</si>
  <si>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</si>
  <si>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</si>
  <si>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</si>
  <si>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</si>
  <si>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</si>
  <si>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</si>
  <si>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</si>
  <si>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</si>
  <si>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</si>
  <si>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</si>
  <si>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</si>
  <si>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</si>
  <si>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</si>
  <si>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</si>
  <si>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</si>
  <si>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</si>
  <si>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</si>
  <si>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</si>
  <si>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</si>
  <si>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</si>
  <si>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</si>
  <si>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</si>
  <si>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</si>
  <si>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</si>
  <si>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</si>
  <si>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</si>
  <si>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</si>
  <si>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</si>
  <si>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</si>
  <si>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</si>
  <si>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</si>
  <si>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</si>
  <si>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</si>
  <si>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</si>
  <si>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</si>
  <si>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</si>
  <si>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</si>
  <si>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</si>
  <si>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</si>
  <si>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</si>
  <si>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</si>
  <si>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</si>
  <si>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</si>
  <si>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</si>
  <si>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</si>
  <si>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</si>
  <si>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</si>
  <si>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</si>
  <si>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</si>
  <si>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</si>
  <si>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</si>
  <si>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</si>
  <si>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</si>
  <si>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</si>
  <si>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</si>
  <si>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7"/>
  </si>
  <si>
    <t>部署・役職</t>
    <rPh sb="0" eb="2">
      <t>ブショ</t>
    </rPh>
    <rPh sb="3" eb="5">
      <t>ヤクショク</t>
    </rPh>
    <phoneticPr fontId="7"/>
  </si>
  <si>
    <t>算定体制</t>
    <phoneticPr fontId="4"/>
  </si>
  <si>
    <t>算定体制</t>
    <phoneticPr fontId="2"/>
  </si>
  <si>
    <t>3.</t>
    <phoneticPr fontId="2"/>
  </si>
  <si>
    <t>電話</t>
    <rPh sb="0" eb="2">
      <t>デンワ</t>
    </rPh>
    <phoneticPr fontId="2"/>
  </si>
  <si>
    <t>メールアドレス</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</si>
  <si>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</si>
  <si>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</si>
  <si>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</si>
  <si>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</si>
  <si>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</si>
  <si>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</si>
  <si>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</si>
  <si>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</si>
  <si>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</si>
  <si>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年度</t>
    <rPh sb="0" eb="2">
      <t>ネンド</t>
    </rPh>
    <phoneticPr fontId="2"/>
  </si>
  <si>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</si>
  <si>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</si>
  <si>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</si>
  <si>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</si>
  <si>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</si>
  <si>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</si>
  <si>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</si>
  <si>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</si>
  <si>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</si>
  <si>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</si>
  <si>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</si>
  <si>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</si>
  <si>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</si>
  <si>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</si>
  <si>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</si>
  <si>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</si>
  <si>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</si>
  <si>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</si>
  <si>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</si>
  <si>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</si>
  <si>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</si>
  <si>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</si>
  <si>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</si>
  <si>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</si>
  <si>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</si>
  <si>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</si>
  <si>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</si>
  <si>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</si>
  <si>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</si>
  <si>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</si>
  <si>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</si>
  <si>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</si>
  <si>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</si>
  <si>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</si>
  <si>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</si>
  <si>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</si>
  <si>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</si>
  <si>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</si>
  <si>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</si>
  <si>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</si>
  <si>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</si>
  <si>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</si>
  <si>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</si>
  <si>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</si>
  <si>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</si>
  <si>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</si>
  <si>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</si>
  <si>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</si>
  <si>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</si>
  <si>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</si>
  <si>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</si>
  <si>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</si>
  <si>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</si>
  <si>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</si>
  <si>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</si>
  <si>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</si>
  <si>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</si>
  <si>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</si>
  <si>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</si>
  <si>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</si>
  <si>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</si>
  <si>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</si>
  <si>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</si>
  <si>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</si>
  <si>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</si>
  <si>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</si>
  <si>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</si>
  <si>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</si>
  <si>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</si>
  <si>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</si>
  <si>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</si>
  <si>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</si>
  <si>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</si>
  <si>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</si>
  <si>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</si>
  <si>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</si>
  <si>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</si>
  <si>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</si>
  <si>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</si>
  <si>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</si>
  <si>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</si>
  <si>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</si>
  <si>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</si>
  <si>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</si>
  <si>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</si>
  <si>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</si>
  <si>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</si>
  <si>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</si>
  <si>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</si>
  <si>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</si>
  <si>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</si>
  <si>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</si>
  <si>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</si>
  <si>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</si>
  <si>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</si>
  <si>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</si>
  <si>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</si>
  <si>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</si>
  <si>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</si>
  <si>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</si>
  <si>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</si>
  <si>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</si>
  <si>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</si>
  <si>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</si>
  <si>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</si>
  <si>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</si>
  <si>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</si>
  <si>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</si>
  <si>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</si>
  <si>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</si>
  <si>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</si>
  <si>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</si>
  <si>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</si>
  <si>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</si>
  <si>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</si>
  <si>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</si>
  <si>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</si>
  <si>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</si>
  <si>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</si>
  <si>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</si>
  <si>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</si>
  <si>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</si>
  <si>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</si>
  <si>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</si>
  <si>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</si>
  <si>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</si>
  <si>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</si>
  <si>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</si>
  <si>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</si>
  <si>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</si>
  <si>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</si>
  <si>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</si>
  <si>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</si>
  <si>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</si>
  <si>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</si>
  <si>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</si>
  <si>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</si>
  <si>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</si>
  <si>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</si>
  <si>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</si>
  <si>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</si>
  <si>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</si>
  <si>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</si>
  <si>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</si>
  <si>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</si>
  <si>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</si>
  <si>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</si>
  <si>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</si>
  <si>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</si>
  <si>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</si>
  <si>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</si>
  <si>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</si>
  <si>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</si>
  <si>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</si>
  <si>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</si>
  <si>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</si>
  <si>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</si>
  <si>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</si>
  <si>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</si>
  <si>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</si>
  <si>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</si>
  <si>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</si>
  <si>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</si>
  <si>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</si>
  <si>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</si>
  <si>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</si>
  <si>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</si>
  <si>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</si>
  <si>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</si>
  <si>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</si>
  <si>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</si>
  <si>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</si>
  <si>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</si>
  <si>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</si>
  <si>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</si>
  <si>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</si>
  <si>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</si>
  <si>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</si>
  <si>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</si>
  <si>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</si>
  <si>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</si>
  <si>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</si>
  <si>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</si>
  <si>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</si>
  <si>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</si>
  <si>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</si>
  <si>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</si>
  <si>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</si>
  <si>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</si>
  <si>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t>
    <phoneticPr fontId="4"/>
  </si>
  <si>
    <t>GJ換算量</t>
    <rPh sb="2" eb="4">
      <t>カンザン</t>
    </rPh>
    <rPh sb="4" eb="5">
      <t>リョウ</t>
    </rPh>
    <phoneticPr fontId="2"/>
  </si>
  <si>
    <t>省エネ法における発熱量換算係数エネルギー使用量（GJ）換算表に基づく</t>
    <rPh sb="0" eb="1">
      <t>ショウ</t>
    </rPh>
    <rPh sb="3" eb="4">
      <t>ホウ</t>
    </rPh>
    <rPh sb="8" eb="11">
      <t>ハツネツリョウ</t>
    </rPh>
    <rPh sb="11" eb="13">
      <t>カンサン</t>
    </rPh>
    <rPh sb="13" eb="15">
      <t>ケイスウ</t>
    </rPh>
    <rPh sb="31" eb="32">
      <t>モト</t>
    </rPh>
    <phoneticPr fontId="4"/>
  </si>
  <si>
    <t>系統電力</t>
    <rPh sb="0" eb="2">
      <t>ケイトウ</t>
    </rPh>
    <rPh sb="2" eb="4">
      <t>デンリョク</t>
    </rPh>
    <phoneticPr fontId="2"/>
  </si>
  <si>
    <t>GJ/kWh</t>
    <phoneticPr fontId="4"/>
  </si>
  <si>
    <t>算定年度</t>
    <rPh sb="0" eb="2">
      <t>サンテイ</t>
    </rPh>
    <rPh sb="2" eb="4">
      <t>ネンド</t>
    </rPh>
    <phoneticPr fontId="4"/>
  </si>
  <si>
    <t>発熱量換算係数</t>
    <rPh sb="0" eb="2">
      <t>ハツネツ</t>
    </rPh>
    <rPh sb="2" eb="3">
      <t>リョウ</t>
    </rPh>
    <rPh sb="3" eb="5">
      <t>カンサン</t>
    </rPh>
    <rPh sb="5" eb="7">
      <t>ケイスウ</t>
    </rPh>
    <phoneticPr fontId="2"/>
  </si>
  <si>
    <t>セル色の表示／非表示</t>
    <rPh sb="2" eb="3">
      <t>ショク</t>
    </rPh>
    <rPh sb="4" eb="6">
      <t>ヒョウジ</t>
    </rPh>
    <rPh sb="7" eb="10">
      <t>ヒヒョウジ</t>
    </rPh>
    <phoneticPr fontId="2"/>
  </si>
  <si>
    <t>提出年月日（yy/mm/nn）</t>
    <rPh sb="0" eb="2">
      <t>テイシュツ</t>
    </rPh>
    <rPh sb="2" eb="5">
      <t>ネンガッピ</t>
    </rPh>
    <phoneticPr fontId="4"/>
  </si>
  <si>
    <t>基準年度中の
変更</t>
    <rPh sb="4" eb="5">
      <t>チュウ</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</si>
  <si>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</si>
  <si>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平成30</t>
    <rPh sb="0" eb="2">
      <t>ヘイセイ</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</si>
  <si>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</si>
  <si>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</si>
  <si>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</si>
  <si>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</si>
  <si>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</si>
  <si>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</si>
  <si>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</si>
  <si>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</si>
  <si>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</si>
  <si>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</si>
  <si>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</si>
  <si>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</si>
  <si>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</si>
  <si>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GJ</t>
    <phoneticPr fontId="2"/>
  </si>
  <si>
    <t>---</t>
    <phoneticPr fontId="2"/>
  </si>
  <si>
    <t>平成29</t>
    <rPh sb="0" eb="2">
      <t>ヘイセイ</t>
    </rPh>
    <phoneticPr fontId="2"/>
  </si>
  <si>
    <t>【年度ごとの生産数量等】</t>
    <rPh sb="1" eb="3">
      <t>ネンド</t>
    </rPh>
    <rPh sb="6" eb="8">
      <t>セイサン</t>
    </rPh>
    <rPh sb="8" eb="10">
      <t>スウリョウ</t>
    </rPh>
    <rPh sb="10" eb="11">
      <t>トウ</t>
    </rPh>
    <phoneticPr fontId="4"/>
  </si>
  <si>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</si>
  <si>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</si>
  <si>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</si>
  <si>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</si>
  <si>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</si>
  <si>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</si>
  <si>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</si>
  <si>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</si>
  <si>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</si>
  <si>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</si>
  <si>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</si>
  <si>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</si>
  <si>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基準年度</t>
    <rPh sb="0" eb="2">
      <t>キジュン</t>
    </rPh>
    <rPh sb="2" eb="4">
      <t>ネンド</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</si>
  <si>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</si>
  <si>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</si>
  <si>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</si>
  <si>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</si>
  <si>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</si>
  <si>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</si>
  <si>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</si>
  <si>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</si>
  <si>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</si>
  <si>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</si>
  <si>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</si>
  <si>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</si>
  <si>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</si>
  <si>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</si>
  <si>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</si>
  <si>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</si>
  <si>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</si>
  <si>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</si>
  <si>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</si>
  <si>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</si>
  <si>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</si>
  <si>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</si>
  <si>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</si>
  <si>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</si>
  <si>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</si>
  <si>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</si>
  <si>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</si>
  <si>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</si>
  <si>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</si>
  <si>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</si>
  <si>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</si>
  <si>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</si>
  <si>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</si>
  <si>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</si>
  <si>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</si>
  <si>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</si>
  <si>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</si>
  <si>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</si>
  <si>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</si>
  <si>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</si>
  <si>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生石灰の製造</t>
  </si>
  <si>
    <t>石灰石（タンカル）・ドロマイトの使用</t>
    <rPh sb="0" eb="3">
      <t>セッカイセキ</t>
    </rPh>
    <rPh sb="16" eb="18">
      <t>シヨウ</t>
    </rPh>
    <phoneticPr fontId="2"/>
  </si>
  <si>
    <t>シリコンカーバイドの製造</t>
  </si>
  <si>
    <t>カルシウムカーバイドの製造（石灰石起源・還元剤起源）</t>
  </si>
  <si>
    <t>液化炭酸ガスの使用</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</si>
  <si>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</si>
  <si>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</si>
  <si>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</si>
  <si>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t>エネルギー起源
CO2排出量</t>
    <rPh sb="5" eb="7">
      <t>キゲン</t>
    </rPh>
    <rPh sb="11" eb="14">
      <t>ハイシュツリョウ</t>
    </rPh>
    <phoneticPr fontId="4"/>
  </si>
  <si>
    <t>エネルギー使用量</t>
    <rPh sb="5" eb="8">
      <t>シヨウリョウ</t>
    </rPh>
    <phoneticPr fontId="2"/>
  </si>
  <si>
    <t>脱炭素化指標</t>
    <rPh sb="0" eb="1">
      <t>ダツ</t>
    </rPh>
    <rPh sb="1" eb="3">
      <t>タンソ</t>
    </rPh>
    <rPh sb="3" eb="4">
      <t>カ</t>
    </rPh>
    <rPh sb="4" eb="6">
      <t>シヒョウ</t>
    </rPh>
    <phoneticPr fontId="2"/>
  </si>
  <si>
    <r>
      <t>t-CO</t>
    </r>
    <r>
      <rPr>
        <vertAlign val="subscript"/>
        <sz val="10"/>
        <rFont val="ＭＳ Ｐゴシック"/>
        <family val="3"/>
        <charset val="128"/>
      </rPr>
      <t>2</t>
    </r>
    <phoneticPr fontId="4"/>
  </si>
  <si>
    <t>基準年度値
（合計/3）</t>
    <rPh sb="0" eb="2">
      <t>キジュン</t>
    </rPh>
    <rPh sb="2" eb="4">
      <t>ネンド</t>
    </rPh>
    <rPh sb="4" eb="5">
      <t>チ</t>
    </rPh>
    <rPh sb="7" eb="9">
      <t>ゴウケイ</t>
    </rPh>
    <phoneticPr fontId="4"/>
  </si>
  <si>
    <t>基準年度排出量は、各基準年度の平均値の小数以下を切り捨てた、整数値です。</t>
    <rPh sb="9" eb="10">
      <t>カク</t>
    </rPh>
    <rPh sb="10" eb="12">
      <t>キジュン</t>
    </rPh>
    <rPh sb="12" eb="14">
      <t>ネンド</t>
    </rPh>
    <rPh sb="15" eb="18">
      <t>ヘイキンチ</t>
    </rPh>
    <phoneticPr fontId="4"/>
  </si>
  <si>
    <t>脱炭素化指標（CO2排出量／GJ消費量）は、小数点以下5桁を切り捨てた状態で表示されています。</t>
    <rPh sb="0" eb="1">
      <t>ダツ</t>
    </rPh>
    <rPh sb="1" eb="3">
      <t>タンソ</t>
    </rPh>
    <rPh sb="3" eb="4">
      <t>カ</t>
    </rPh>
    <rPh sb="4" eb="6">
      <t>シヒョウ</t>
    </rPh>
    <rPh sb="10" eb="12">
      <t>ハイシュツ</t>
    </rPh>
    <rPh sb="12" eb="13">
      <t>リョウ</t>
    </rPh>
    <rPh sb="16" eb="19">
      <t>ショウヒリョウ</t>
    </rPh>
    <rPh sb="22" eb="25">
      <t>ショウスウテン</t>
    </rPh>
    <rPh sb="25" eb="27">
      <t>イカ</t>
    </rPh>
    <rPh sb="28" eb="29">
      <t>ケタ</t>
    </rPh>
    <rPh sb="30" eb="31">
      <t>キ</t>
    </rPh>
    <rPh sb="32" eb="33">
      <t>ス</t>
    </rPh>
    <rPh sb="35" eb="37">
      <t>ジョウタイ</t>
    </rPh>
    <rPh sb="38" eb="40">
      <t>ヒョウジ</t>
    </rPh>
    <phoneticPr fontId="4"/>
  </si>
  <si>
    <t>排出削減目標量</t>
    <rPh sb="0" eb="2">
      <t>ハイシュツ</t>
    </rPh>
    <rPh sb="2" eb="4">
      <t>サクゲン</t>
    </rPh>
    <rPh sb="4" eb="7">
      <t>モクヒョウリョウ</t>
    </rPh>
    <phoneticPr fontId="4"/>
  </si>
  <si>
    <t>排出目標量</t>
    <rPh sb="0" eb="2">
      <t>ハイシュツ</t>
    </rPh>
    <rPh sb="2" eb="4">
      <t>モクヒョウ</t>
    </rPh>
    <rPh sb="4" eb="5">
      <t>リョウ</t>
    </rPh>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</si>
  <si>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</si>
  <si>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</si>
  <si>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</si>
  <si>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</si>
  <si>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（平成30年度）</t>
    <rPh sb="1" eb="3">
      <t>ヘイセイ</t>
    </rPh>
    <rPh sb="5" eb="7">
      <t>ネンド</t>
    </rPh>
    <phoneticPr fontId="4"/>
  </si>
  <si>
    <t>（平成29年度）</t>
    <rPh sb="1" eb="3">
      <t>ヘイセイ</t>
    </rPh>
    <rPh sb="5" eb="6">
      <t>ネン</t>
    </rPh>
    <rPh sb="6" eb="7">
      <t>ド</t>
    </rPh>
    <phoneticPr fontId="4"/>
  </si>
  <si>
    <t>（平成31年度）</t>
    <rPh sb="1" eb="3">
      <t>ヘイセイ</t>
    </rPh>
    <rPh sb="5" eb="6">
      <t>ネン</t>
    </rPh>
    <rPh sb="6" eb="7">
      <t>ド</t>
    </rPh>
    <phoneticPr fontId="4"/>
  </si>
  <si>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</si>
  <si>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</si>
  <si>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</si>
  <si>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</si>
  <si>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</si>
  <si>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</si>
  <si>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</si>
  <si>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</si>
  <si>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</si>
  <si>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</si>
  <si>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</si>
  <si>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</si>
  <si>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活動量（E列）・年度開始時点の在庫量（N列）・月別の購買量（O～Z列）・年度終了時点の在庫量（AA列）・製品中への注入量（AB列）は小数点以下を切り捨て、整数値で記入してください。</t>
    <rPh sb="5" eb="6">
      <t>レツ</t>
    </rPh>
    <rPh sb="20" eb="21">
      <t>レツ</t>
    </rPh>
    <rPh sb="23" eb="25">
      <t>ツキベツ</t>
    </rPh>
    <rPh sb="26" eb="28">
      <t>コウバイ</t>
    </rPh>
    <rPh sb="28" eb="29">
      <t>リョウ</t>
    </rPh>
    <rPh sb="33" eb="34">
      <t>レツ</t>
    </rPh>
    <rPh sb="49" eb="50">
      <t>レツ</t>
    </rPh>
    <rPh sb="63" eb="64">
      <t>レツ</t>
    </rPh>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</si>
  <si>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</si>
  <si>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</si>
  <si>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</si>
  <si>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</si>
  <si>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</si>
  <si>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</si>
  <si>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</si>
  <si>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r>
      <t>本ファイルは</t>
    </r>
    <r>
      <rPr>
        <b/>
        <u/>
        <sz val="10"/>
        <color indexed="10"/>
        <rFont val="ＭＳ Ｐゴシック"/>
        <family val="3"/>
        <charset val="128"/>
      </rPr>
      <t>第1期（2021年度参加者）</t>
    </r>
    <r>
      <rPr>
        <b/>
        <sz val="10"/>
        <color indexed="10"/>
        <rFont val="ＭＳ Ｐゴシック"/>
        <family val="3"/>
        <charset val="128"/>
      </rPr>
      <t>のグループ</t>
    </r>
    <r>
      <rPr>
        <b/>
        <u/>
        <sz val="10"/>
        <color indexed="10"/>
        <rFont val="ＭＳ Ｐゴシック"/>
        <family val="3"/>
        <charset val="128"/>
      </rPr>
      <t>参加者用</t>
    </r>
    <r>
      <rPr>
        <b/>
        <sz val="10"/>
        <color indexed="10"/>
        <rFont val="ＭＳ Ｐゴシック"/>
        <family val="3"/>
        <charset val="128"/>
      </rPr>
      <t>　</t>
    </r>
    <r>
      <rPr>
        <b/>
        <u/>
        <sz val="10"/>
        <color indexed="10"/>
        <rFont val="ＭＳ Ｐゴシック"/>
        <family val="3"/>
        <charset val="128"/>
      </rPr>
      <t>基準年度</t>
    </r>
    <r>
      <rPr>
        <b/>
        <sz val="10"/>
        <color indexed="10"/>
        <rFont val="ＭＳ Ｐゴシック"/>
        <family val="3"/>
        <charset val="128"/>
      </rPr>
      <t>算定報告書です。</t>
    </r>
    <rPh sb="0" eb="1">
      <t>ホン</t>
    </rPh>
    <rPh sb="6" eb="7">
      <t>ダイ</t>
    </rPh>
    <rPh sb="8" eb="9">
      <t>キ</t>
    </rPh>
    <rPh sb="14" eb="16">
      <t>ネンド</t>
    </rPh>
    <rPh sb="16" eb="19">
      <t>サンカシャ</t>
    </rPh>
    <rPh sb="25" eb="27">
      <t>サンカ</t>
    </rPh>
    <rPh sb="27" eb="29">
      <t>シャヨウ</t>
    </rPh>
    <rPh sb="30" eb="32">
      <t>キジュン</t>
    </rPh>
    <rPh sb="34" eb="36">
      <t>サンテイ</t>
    </rPh>
    <rPh sb="36" eb="39">
      <t>ホウコクショ</t>
    </rPh>
    <phoneticPr fontId="4"/>
  </si>
  <si>
    <t>記入欄が足りない場合には、左の行番号をクリックして行全体を選択し、左クリックで「挿入」を選択することで行を追加してください。その上で、J列の数式を適用ください。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rPh sb="73" eb="75">
      <t>テキヨウ</t>
    </rPh>
    <phoneticPr fontId="2"/>
  </si>
  <si>
    <t>令和元</t>
    <rPh sb="0" eb="2">
      <t>レイワ</t>
    </rPh>
    <rPh sb="2" eb="3">
      <t>モト</t>
    </rPh>
    <phoneticPr fontId="2"/>
  </si>
  <si>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</si>
  <si>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</si>
  <si>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</si>
  <si>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</si>
  <si>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</si>
  <si>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</si>
  <si>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</si>
  <si>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</si>
  <si>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</si>
  <si>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</si>
  <si>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8"/>
  </si>
  <si>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</si>
  <si>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</si>
  <si>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</si>
  <si>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</si>
  <si>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</si>
  <si>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</si>
  <si>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工場・事業場種別</t>
    <rPh sb="6" eb="8">
      <t>シュベツ</t>
    </rPh>
    <phoneticPr fontId="4"/>
  </si>
  <si>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</si>
  <si>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</si>
  <si>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r>
      <t>排出削減目標量は</t>
    </r>
    <r>
      <rPr>
        <sz val="10"/>
        <color rgb="FFFF0000"/>
        <rFont val="ＭＳ Ｐゴシック"/>
        <family val="3"/>
        <charset val="128"/>
      </rPr>
      <t>「511脱炭素化計画」の「1．脱炭素化計画」の工場・事業場全体・目標年度・対基準年度CO2削減量</t>
    </r>
    <r>
      <rPr>
        <sz val="10"/>
        <rFont val="ＭＳ Ｐゴシック"/>
        <family val="3"/>
        <charset val="128"/>
      </rPr>
      <t>に記載の値を記入すること（変更不可）</t>
    </r>
    <rPh sb="0" eb="2">
      <t>ハイシュツ</t>
    </rPh>
    <rPh sb="23" eb="24">
      <t>ダツ</t>
    </rPh>
    <rPh sb="24" eb="26">
      <t>タンソ</t>
    </rPh>
    <rPh sb="26" eb="27">
      <t>カ</t>
    </rPh>
    <rPh sb="27" eb="29">
      <t>ケイカク</t>
    </rPh>
    <rPh sb="37" eb="39">
      <t>ゼンタイ</t>
    </rPh>
    <rPh sb="40" eb="42">
      <t>モクヒョウ</t>
    </rPh>
    <rPh sb="42" eb="44">
      <t>ネンド</t>
    </rPh>
    <rPh sb="45" eb="46">
      <t>タイ</t>
    </rPh>
    <rPh sb="46" eb="48">
      <t>キジュン</t>
    </rPh>
    <rPh sb="48" eb="50">
      <t>ネンド</t>
    </rPh>
    <rPh sb="53" eb="55">
      <t>サクゲン</t>
    </rPh>
    <rPh sb="55" eb="56">
      <t>リョウ</t>
    </rPh>
    <rPh sb="62" eb="64">
      <t>キニュウ</t>
    </rPh>
    <phoneticPr fontId="2"/>
  </si>
  <si>
    <t>脱炭素化指標(a)/(b)</t>
    <rPh sb="0" eb="1">
      <t>ダツ</t>
    </rPh>
    <rPh sb="1" eb="3">
      <t>タンソ</t>
    </rPh>
    <rPh sb="3" eb="4">
      <t>カ</t>
    </rPh>
    <rPh sb="4" eb="6">
      <t>シヒョウ</t>
    </rPh>
    <phoneticPr fontId="2"/>
  </si>
  <si>
    <t>工場・
事業場
No.</t>
    <phoneticPr fontId="2"/>
  </si>
  <si>
    <t>SHIFT事業 第1期 基準年度CO2排出量算定報告書</t>
    <rPh sb="5" eb="7">
      <t>ジギョウ</t>
    </rPh>
    <rPh sb="8" eb="9">
      <t>ダイ</t>
    </rPh>
    <rPh sb="10" eb="11">
      <t>キ</t>
    </rPh>
    <rPh sb="12" eb="14">
      <t>キジュン</t>
    </rPh>
    <rPh sb="14" eb="16">
      <t>ネンド</t>
    </rPh>
    <rPh sb="19" eb="22">
      <t>ハイシュツリョウ</t>
    </rPh>
    <rPh sb="22" eb="24">
      <t>サンテイ</t>
    </rPh>
    <rPh sb="24" eb="27">
      <t>ホウコクショ</t>
    </rPh>
    <phoneticPr fontId="4"/>
  </si>
  <si>
    <t>事業所形態（工場/事業場）</t>
    <rPh sb="0" eb="2">
      <t>ジギョウ</t>
    </rPh>
    <rPh sb="2" eb="3">
      <t>ショ</t>
    </rPh>
    <rPh sb="3" eb="5">
      <t>ケイタイ</t>
    </rPh>
    <rPh sb="6" eb="8">
      <t>コウジョウ</t>
    </rPh>
    <rPh sb="9" eb="12">
      <t>ジギョウジョウ</t>
    </rPh>
    <phoneticPr fontId="4"/>
  </si>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</sst>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_ ;[Red]\-#,##0\ "/>
    <numFmt numFmtId="177" formatCode="#,##0.0;[Red]\-#,##0.0"/>
    <numFmt numFmtId="178" formatCode="#,##0.00000"/>
    <numFmt numFmtId="179" formatCode="#,##0.000;[Red]\-#,##0.000"/>
    <numFmt numFmtId="180" formatCode="#,##0_);[Red]\(#,##0\)"/>
    <numFmt numFmtId="181" formatCode="0.0_);[Red]\(0.0\)"/>
    <numFmt numFmtId="182" formatCode="#,##0.0_ "/>
    <numFmt numFmtId="183" formatCode="#,##0.0_ ;[Red]\-#,##0.0\ "/>
    <numFmt numFmtId="184" formatCode="0.0000_ ;[Red]\-0.0000\ "/>
    <numFmt numFmtId="185" formatCode="#,##0.0000_ ;[Red]\-#,##0.0000\ "/>
  </numFmts>
  <fonts count="4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theme="10"/>
      <name val="游ゴシック"/>
      <family val="2"/>
      <charset val="128"/>
      <scheme val="minor"/>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b/>
      <sz val="10"/>
      <color indexed="10"/>
      <name val="ＭＳ Ｐゴシック"/>
      <family val="3"/>
      <charset val="128"/>
    </font>
    <font>
      <b/>
      <u/>
      <sz val="10"/>
      <color indexed="10"/>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11"/>
      <color rgb="FFFF0000"/>
      <name val="ＭＳ Ｐゴシック"/>
      <family val="3"/>
      <charset val="128"/>
    </font>
    <font>
      <u/>
      <sz val="9"/>
      <color theme="10"/>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s>
  <borders count="12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theme="1"/>
      </left>
      <right/>
      <top/>
      <bottom style="medium">
        <color indexed="64"/>
      </bottom>
      <diagonal/>
    </border>
    <border>
      <left style="thin">
        <color theme="1"/>
      </left>
      <right/>
      <top/>
      <bottom/>
      <diagonal/>
    </border>
    <border>
      <left style="hair">
        <color indexed="64"/>
      </left>
      <right style="thin">
        <color indexed="64"/>
      </right>
      <top style="medium">
        <color indexed="64"/>
      </top>
      <bottom/>
      <diagonal/>
    </border>
    <border>
      <left style="thin">
        <color theme="1"/>
      </left>
      <right/>
      <top style="thin">
        <color indexed="64"/>
      </top>
      <bottom style="thin">
        <color indexed="64"/>
      </bottom>
      <diagonal/>
    </border>
    <border>
      <left style="hair">
        <color indexed="64"/>
      </left>
      <right style="thin">
        <color indexed="64"/>
      </right>
      <top/>
      <bottom/>
      <diagonal/>
    </border>
    <border>
      <left style="thin">
        <color theme="1"/>
      </left>
      <right/>
      <top style="medium">
        <color indexed="64"/>
      </top>
      <bottom style="thin">
        <color indexed="64"/>
      </bottom>
      <diagonal/>
    </border>
    <border>
      <left style="thin">
        <color theme="1"/>
      </left>
      <right/>
      <top style="medium">
        <color theme="1"/>
      </top>
      <bottom/>
      <diagonal/>
    </border>
    <border>
      <left/>
      <right style="thin">
        <color indexed="64"/>
      </right>
      <top style="medium">
        <color theme="1"/>
      </top>
      <bottom/>
      <diagonal/>
    </border>
    <border>
      <left style="thin">
        <color theme="1"/>
      </left>
      <right/>
      <top/>
      <bottom style="medium">
        <color theme="1"/>
      </bottom>
      <diagonal/>
    </border>
    <border>
      <left style="hair">
        <color indexed="64"/>
      </left>
      <right style="thin">
        <color indexed="64"/>
      </right>
      <top/>
      <bottom style="medium">
        <color theme="1"/>
      </bottom>
      <diagonal/>
    </border>
    <border>
      <left style="thin">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pplyBorder="0">
      <alignment vertical="center"/>
    </xf>
    <xf numFmtId="0" fontId="9" fillId="0" borderId="0">
      <alignment vertical="center"/>
    </xf>
    <xf numFmtId="38" fontId="9" fillId="0" borderId="0" applyFont="0" applyFill="0" applyBorder="0" applyAlignment="0" applyProtection="0">
      <alignment vertical="center"/>
    </xf>
    <xf numFmtId="0" fontId="13" fillId="0" borderId="0">
      <alignment vertical="center"/>
    </xf>
    <xf numFmtId="0" fontId="9" fillId="0" borderId="0">
      <alignment vertical="center"/>
    </xf>
    <xf numFmtId="0" fontId="3" fillId="0" borderId="0">
      <alignment vertical="center"/>
    </xf>
  </cellStyleXfs>
  <cellXfs count="922">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0" fontId="10" fillId="0" borderId="0" xfId="5" applyFont="1">
      <alignment vertical="center"/>
    </xf>
    <xf numFmtId="0" fontId="11" fillId="0" borderId="0" xfId="5" applyFont="1">
      <alignment vertical="center"/>
    </xf>
    <xf numFmtId="0" fontId="15" fillId="0" borderId="0" xfId="0" applyFont="1">
      <alignment vertical="center"/>
    </xf>
    <xf numFmtId="0" fontId="16" fillId="0" borderId="0" xfId="0" applyFont="1">
      <alignment vertical="center"/>
    </xf>
    <xf numFmtId="0" fontId="10" fillId="0" borderId="0" xfId="0" applyFont="1" applyAlignment="1">
      <alignment horizontal="center" vertical="center"/>
    </xf>
    <xf numFmtId="0" fontId="17" fillId="0" borderId="0" xfId="0" applyFont="1">
      <alignment vertical="center"/>
    </xf>
    <xf numFmtId="0" fontId="3" fillId="0" borderId="0" xfId="10">
      <alignment vertical="center"/>
    </xf>
    <xf numFmtId="0" fontId="3" fillId="9" borderId="0" xfId="10" applyFill="1">
      <alignment vertical="center"/>
    </xf>
    <xf numFmtId="0" fontId="3" fillId="10" borderId="0" xfId="10" applyFill="1">
      <alignment vertical="center"/>
    </xf>
    <xf numFmtId="0" fontId="9" fillId="0" borderId="0" xfId="10" applyFont="1">
      <alignment vertical="center"/>
    </xf>
    <xf numFmtId="0" fontId="18" fillId="0" borderId="0" xfId="10" applyFont="1">
      <alignment vertical="center"/>
    </xf>
    <xf numFmtId="0" fontId="16" fillId="0" borderId="0" xfId="10" applyFont="1">
      <alignment vertical="center"/>
    </xf>
    <xf numFmtId="176" fontId="5" fillId="5" borderId="0" xfId="1" applyNumberFormat="1" applyFont="1" applyFill="1" applyBorder="1" applyAlignment="1">
      <alignment horizontal="center" vertical="center"/>
    </xf>
    <xf numFmtId="0" fontId="9" fillId="8" borderId="5" xfId="9" applyFill="1" applyBorder="1">
      <alignment vertical="center"/>
    </xf>
    <xf numFmtId="0" fontId="9" fillId="0" borderId="0" xfId="9">
      <alignment vertical="center"/>
    </xf>
    <xf numFmtId="0" fontId="9" fillId="8" borderId="36" xfId="9" applyFill="1" applyBorder="1">
      <alignment vertical="center"/>
    </xf>
    <xf numFmtId="0" fontId="9" fillId="8" borderId="2" xfId="9" applyFill="1" applyBorder="1">
      <alignment vertical="center"/>
    </xf>
    <xf numFmtId="0" fontId="9" fillId="11" borderId="65" xfId="9" applyFill="1" applyBorder="1">
      <alignment vertical="center"/>
    </xf>
    <xf numFmtId="0" fontId="9" fillId="8" borderId="28" xfId="9" applyFill="1" applyBorder="1">
      <alignment vertical="center"/>
    </xf>
    <xf numFmtId="38" fontId="9" fillId="11" borderId="65" xfId="9" applyNumberFormat="1" applyFill="1" applyBorder="1">
      <alignment vertical="center"/>
    </xf>
    <xf numFmtId="0" fontId="9" fillId="12" borderId="122" xfId="9" applyFill="1" applyBorder="1">
      <alignment vertical="center"/>
    </xf>
    <xf numFmtId="0" fontId="9" fillId="8" borderId="83" xfId="9" applyFill="1" applyBorder="1">
      <alignment vertical="center"/>
    </xf>
    <xf numFmtId="0" fontId="9" fillId="8" borderId="88" xfId="9" applyFill="1" applyBorder="1">
      <alignment vertical="center"/>
    </xf>
    <xf numFmtId="0" fontId="9" fillId="8" borderId="92" xfId="9" applyFill="1" applyBorder="1">
      <alignment vertical="center"/>
    </xf>
    <xf numFmtId="0" fontId="3" fillId="0" borderId="0" xfId="0" applyFont="1">
      <alignment vertical="center"/>
    </xf>
    <xf numFmtId="0" fontId="10"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10" fillId="0" borderId="84" xfId="0" applyFont="1" applyBorder="1" applyProtection="1">
      <alignment vertical="center"/>
      <protection locked="0"/>
    </xf>
    <xf numFmtId="0" fontId="3" fillId="0" borderId="0" xfId="0" applyFont="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0" xfId="0" applyFont="1" applyAlignment="1">
      <alignment vertical="center" wrapText="1"/>
    </xf>
    <xf numFmtId="0" fontId="3"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Fill="1" applyBorder="1">
      <alignment vertical="center"/>
    </xf>
    <xf numFmtId="0" fontId="10" fillId="0" borderId="84" xfId="0" applyFont="1" applyBorder="1">
      <alignment vertical="center"/>
    </xf>
    <xf numFmtId="0" fontId="10" fillId="0" borderId="0" xfId="0" applyFont="1" applyAlignment="1">
      <alignment horizontal="left" vertical="center" wrapText="1"/>
    </xf>
    <xf numFmtId="0" fontId="10" fillId="0" borderId="0" xfId="0" applyFont="1" applyFill="1" applyBorder="1" applyAlignment="1">
      <alignment vertical="center"/>
    </xf>
    <xf numFmtId="0" fontId="3" fillId="6" borderId="85" xfId="0" applyFont="1" applyFill="1" applyBorder="1" applyAlignment="1" applyProtection="1">
      <alignment horizontal="center" vertical="center"/>
      <protection locked="0"/>
    </xf>
    <xf numFmtId="0" fontId="10" fillId="0" borderId="0" xfId="0" applyFont="1" applyBorder="1">
      <alignment vertical="center"/>
    </xf>
    <xf numFmtId="0" fontId="3" fillId="3" borderId="11" xfId="0" applyFont="1" applyFill="1" applyBorder="1" applyAlignment="1">
      <alignment horizontal="center" vertical="center"/>
    </xf>
    <xf numFmtId="0" fontId="3" fillId="8" borderId="27" xfId="0" applyFont="1" applyFill="1" applyBorder="1" applyAlignment="1" applyProtection="1">
      <alignment horizontal="center" vertical="center"/>
    </xf>
    <xf numFmtId="0" fontId="3" fillId="8" borderId="16" xfId="0" applyFont="1" applyFill="1" applyBorder="1" applyAlignment="1" applyProtection="1">
      <alignment horizontal="center" vertical="center"/>
    </xf>
    <xf numFmtId="0" fontId="3" fillId="0" borderId="6" xfId="0" applyFont="1" applyBorder="1" applyAlignment="1">
      <alignment horizontal="center" vertical="center"/>
    </xf>
    <xf numFmtId="0" fontId="10" fillId="0" borderId="39" xfId="0" applyFont="1" applyFill="1" applyBorder="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indent="1"/>
    </xf>
    <xf numFmtId="0" fontId="22"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3" xfId="1" applyNumberFormat="1" applyFont="1" applyFill="1" applyBorder="1" applyAlignment="1">
      <alignment horizontal="center" vertical="center"/>
    </xf>
    <xf numFmtId="176" fontId="3" fillId="2" borderId="33" xfId="1" applyNumberFormat="1" applyFont="1" applyFill="1" applyBorder="1" applyAlignment="1" applyProtection="1">
      <alignment horizontal="center" vertical="center"/>
      <protection locked="0"/>
    </xf>
    <xf numFmtId="176" fontId="3" fillId="2" borderId="42"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7" xfId="1" applyNumberFormat="1" applyFont="1" applyFill="1" applyBorder="1" applyAlignment="1" applyProtection="1">
      <alignment horizontal="center" vertical="center"/>
      <protection locked="0"/>
    </xf>
    <xf numFmtId="176" fontId="3" fillId="5" borderId="40" xfId="1" applyNumberFormat="1" applyFont="1" applyFill="1" applyBorder="1" applyAlignment="1">
      <alignment horizontal="center" vertical="center"/>
    </xf>
    <xf numFmtId="176" fontId="3" fillId="5" borderId="95" xfId="1" applyNumberFormat="1" applyFont="1" applyFill="1" applyBorder="1" applyAlignment="1">
      <alignment horizontal="center" vertical="center"/>
    </xf>
    <xf numFmtId="0" fontId="21" fillId="0" borderId="0" xfId="0" applyFont="1">
      <alignment vertical="center"/>
    </xf>
    <xf numFmtId="0" fontId="10" fillId="2" borderId="28" xfId="0" applyFont="1" applyFill="1" applyBorder="1" applyAlignment="1" applyProtection="1">
      <alignment horizontal="left" vertical="center" wrapText="1" shrinkToFit="1"/>
      <protection locked="0"/>
    </xf>
    <xf numFmtId="0" fontId="10" fillId="2" borderId="5" xfId="0" applyFont="1" applyFill="1" applyBorder="1" applyAlignment="1" applyProtection="1">
      <alignment horizontal="left" vertical="center" wrapText="1" shrinkToFit="1"/>
      <protection locked="0"/>
    </xf>
    <xf numFmtId="0" fontId="10" fillId="0" borderId="37" xfId="0" applyFont="1" applyBorder="1">
      <alignment vertical="center"/>
    </xf>
    <xf numFmtId="0" fontId="10" fillId="0" borderId="22" xfId="0" applyFont="1" applyBorder="1">
      <alignment vertical="center"/>
    </xf>
    <xf numFmtId="0" fontId="10" fillId="0" borderId="38" xfId="0" applyFont="1" applyBorder="1">
      <alignment vertical="center"/>
    </xf>
    <xf numFmtId="0" fontId="10" fillId="0" borderId="46" xfId="0" applyFont="1" applyBorder="1">
      <alignment vertical="center"/>
    </xf>
    <xf numFmtId="0" fontId="10" fillId="0" borderId="47" xfId="0" applyFont="1" applyBorder="1">
      <alignment vertical="center"/>
    </xf>
    <xf numFmtId="0" fontId="17" fillId="0" borderId="0" xfId="0" applyFont="1" applyBorder="1">
      <alignment vertical="center"/>
    </xf>
    <xf numFmtId="0" fontId="10" fillId="0" borderId="33" xfId="0" applyFont="1" applyBorder="1">
      <alignment vertical="center"/>
    </xf>
    <xf numFmtId="0" fontId="17" fillId="0" borderId="13" xfId="0" applyFont="1" applyBorder="1">
      <alignment vertical="center"/>
    </xf>
    <xf numFmtId="0" fontId="10" fillId="0" borderId="13" xfId="0" applyFont="1" applyBorder="1">
      <alignment vertical="center"/>
    </xf>
    <xf numFmtId="0" fontId="10" fillId="0" borderId="34" xfId="0" applyFont="1" applyBorder="1">
      <alignment vertical="center"/>
    </xf>
    <xf numFmtId="0" fontId="24" fillId="0" borderId="0" xfId="0" applyFont="1">
      <alignment vertical="center"/>
    </xf>
    <xf numFmtId="0" fontId="25" fillId="0" borderId="0" xfId="0" applyFont="1">
      <alignment vertical="center"/>
    </xf>
    <xf numFmtId="49" fontId="24" fillId="0" borderId="0" xfId="0" applyNumberFormat="1" applyFont="1" applyBorder="1">
      <alignment vertical="center"/>
    </xf>
    <xf numFmtId="0" fontId="24" fillId="0" borderId="0" xfId="0" applyFont="1" applyBorder="1">
      <alignment vertical="center"/>
    </xf>
    <xf numFmtId="0" fontId="24" fillId="0" borderId="37" xfId="0" applyFont="1" applyBorder="1">
      <alignment vertical="center"/>
    </xf>
    <xf numFmtId="0" fontId="10" fillId="2" borderId="0" xfId="0" applyFont="1" applyFill="1" applyBorder="1" applyProtection="1">
      <alignment vertical="center"/>
      <protection locked="0"/>
    </xf>
    <xf numFmtId="0" fontId="10" fillId="2" borderId="14" xfId="0" applyFont="1" applyFill="1" applyBorder="1" applyProtection="1">
      <alignment vertical="center"/>
      <protection locked="0"/>
    </xf>
    <xf numFmtId="0" fontId="10" fillId="2" borderId="0" xfId="0" applyFont="1" applyFill="1" applyBorder="1" applyAlignment="1" applyProtection="1">
      <alignment vertical="top"/>
      <protection locked="0"/>
    </xf>
    <xf numFmtId="0" fontId="10" fillId="2" borderId="14" xfId="0" applyFont="1" applyFill="1" applyBorder="1" applyAlignment="1" applyProtection="1">
      <alignment vertical="top"/>
      <protection locked="0"/>
    </xf>
    <xf numFmtId="0" fontId="10" fillId="2" borderId="21" xfId="0" applyFont="1" applyFill="1" applyBorder="1" applyAlignment="1" applyProtection="1">
      <alignment vertical="top"/>
      <protection locked="0"/>
    </xf>
    <xf numFmtId="0" fontId="10" fillId="2" borderId="26" xfId="0" applyFont="1" applyFill="1" applyBorder="1" applyAlignment="1" applyProtection="1">
      <alignment vertical="top"/>
      <protection locked="0"/>
    </xf>
    <xf numFmtId="0" fontId="10" fillId="2" borderId="15" xfId="0" applyFont="1" applyFill="1" applyBorder="1" applyAlignment="1" applyProtection="1">
      <alignment vertical="top"/>
      <protection locked="0"/>
    </xf>
    <xf numFmtId="0" fontId="10" fillId="2" borderId="25" xfId="0" applyFont="1" applyFill="1" applyBorder="1" applyAlignment="1" applyProtection="1">
      <alignment vertical="top"/>
      <protection locked="0"/>
    </xf>
    <xf numFmtId="0" fontId="3" fillId="0" borderId="0" xfId="3" applyFont="1" applyFill="1">
      <alignment vertical="center"/>
    </xf>
    <xf numFmtId="0" fontId="10" fillId="0" borderId="0" xfId="0" applyFont="1" applyFill="1">
      <alignment vertical="center"/>
    </xf>
    <xf numFmtId="0" fontId="3" fillId="2" borderId="86" xfId="4" applyFont="1" applyFill="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3" fillId="6" borderId="11" xfId="4" applyFont="1" applyFill="1" applyBorder="1" applyAlignment="1" applyProtection="1">
      <alignment horizontal="center" vertical="center" wrapText="1"/>
      <protection locked="0"/>
    </xf>
    <xf numFmtId="0" fontId="10" fillId="6" borderId="11" xfId="0" applyFont="1" applyFill="1" applyBorder="1" applyAlignment="1" applyProtection="1">
      <alignment horizontal="center" vertical="center"/>
      <protection locked="0"/>
    </xf>
    <xf numFmtId="0" fontId="3" fillId="2" borderId="88" xfId="4"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protection locked="0"/>
    </xf>
    <xf numFmtId="0" fontId="10" fillId="6" borderId="2" xfId="0" applyFont="1" applyFill="1" applyBorder="1" applyAlignment="1" applyProtection="1">
      <alignment horizontal="center" vertical="center" wrapText="1"/>
      <protection locked="0"/>
    </xf>
    <xf numFmtId="0" fontId="17" fillId="6" borderId="28" xfId="0" applyFont="1" applyFill="1" applyBorder="1" applyAlignment="1" applyProtection="1">
      <alignment horizontal="center" vertical="center" wrapText="1"/>
      <protection locked="0"/>
    </xf>
    <xf numFmtId="0" fontId="3" fillId="6" borderId="28" xfId="4" applyFont="1" applyFill="1" applyBorder="1" applyAlignment="1" applyProtection="1">
      <alignment horizontal="center" vertical="center" wrapText="1"/>
      <protection locked="0"/>
    </xf>
    <xf numFmtId="0" fontId="10" fillId="6" borderId="28"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3" fillId="2" borderId="92" xfId="4" applyFont="1" applyFill="1" applyBorder="1" applyAlignment="1" applyProtection="1">
      <alignment horizontal="center" vertical="center" wrapText="1"/>
      <protection locked="0"/>
    </xf>
    <xf numFmtId="0" fontId="10" fillId="6" borderId="32" xfId="0" applyFont="1" applyFill="1" applyBorder="1" applyAlignment="1" applyProtection="1">
      <alignment horizontal="center" vertical="center" wrapText="1"/>
      <protection locked="0"/>
    </xf>
    <xf numFmtId="0" fontId="3" fillId="6" borderId="45" xfId="4" applyFont="1" applyFill="1" applyBorder="1" applyAlignment="1" applyProtection="1">
      <alignment horizontal="center" vertical="center" wrapText="1"/>
      <protection locked="0"/>
    </xf>
    <xf numFmtId="0" fontId="10" fillId="6" borderId="45" xfId="0" applyFont="1" applyFill="1" applyBorder="1" applyAlignment="1" applyProtection="1">
      <alignment horizontal="center" vertical="center"/>
      <protection locked="0"/>
    </xf>
    <xf numFmtId="0" fontId="10" fillId="0" borderId="48" xfId="0" applyFont="1" applyBorder="1">
      <alignment vertical="center"/>
    </xf>
    <xf numFmtId="0" fontId="10" fillId="0" borderId="49" xfId="0" applyFont="1" applyBorder="1">
      <alignment vertical="center"/>
    </xf>
    <xf numFmtId="0" fontId="10" fillId="0" borderId="7" xfId="0" applyFont="1" applyBorder="1">
      <alignment vertical="center"/>
    </xf>
    <xf numFmtId="0" fontId="10" fillId="0" borderId="50" xfId="0" applyFont="1" applyBorder="1">
      <alignment vertical="center"/>
    </xf>
    <xf numFmtId="0" fontId="10" fillId="0" borderId="51" xfId="0" applyFont="1" applyBorder="1">
      <alignment vertical="center"/>
    </xf>
    <xf numFmtId="0" fontId="10" fillId="0" borderId="52" xfId="0" applyFont="1" applyBorder="1">
      <alignment vertical="center"/>
    </xf>
    <xf numFmtId="0" fontId="10" fillId="0" borderId="53" xfId="0" applyFont="1" applyBorder="1">
      <alignment vertical="center"/>
    </xf>
    <xf numFmtId="49" fontId="24" fillId="0" borderId="0" xfId="0" applyNumberFormat="1" applyFont="1" applyFill="1">
      <alignment vertical="center"/>
    </xf>
    <xf numFmtId="0" fontId="25" fillId="0" borderId="0" xfId="3" applyFont="1" applyFill="1">
      <alignment vertical="center"/>
    </xf>
    <xf numFmtId="0" fontId="10" fillId="2" borderId="42" xfId="0" applyFont="1" applyFill="1" applyBorder="1" applyAlignment="1" applyProtection="1">
      <alignment horizontal="left" vertical="top" wrapText="1"/>
      <protection locked="0"/>
    </xf>
    <xf numFmtId="0" fontId="10" fillId="2" borderId="96"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center"/>
      <protection locked="0"/>
    </xf>
    <xf numFmtId="0" fontId="10" fillId="2" borderId="28"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3" fillId="0" borderId="0" xfId="5" applyFont="1" applyBorder="1">
      <alignment vertical="center"/>
    </xf>
    <xf numFmtId="0" fontId="3" fillId="7" borderId="0" xfId="3" applyFont="1" applyFill="1" applyAlignment="1">
      <alignment horizontal="left" vertical="center"/>
    </xf>
    <xf numFmtId="0" fontId="3" fillId="7" borderId="0" xfId="3" applyFont="1" applyFill="1" applyBorder="1" applyAlignment="1">
      <alignment horizontal="justify" vertical="center" wrapText="1"/>
    </xf>
    <xf numFmtId="0" fontId="3" fillId="2" borderId="27" xfId="4" applyFont="1" applyFill="1" applyBorder="1" applyAlignment="1" applyProtection="1">
      <alignment horizontal="center" vertical="center" wrapText="1"/>
      <protection locked="0"/>
    </xf>
    <xf numFmtId="0" fontId="17" fillId="6" borderId="28"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center" vertical="center" wrapText="1"/>
      <protection locked="0"/>
    </xf>
    <xf numFmtId="0" fontId="17" fillId="2" borderId="33" xfId="0" applyFont="1" applyFill="1" applyBorder="1" applyAlignment="1" applyProtection="1">
      <alignment horizontal="center" vertical="center" wrapText="1"/>
      <protection locked="0"/>
    </xf>
    <xf numFmtId="0" fontId="3" fillId="2" borderId="16" xfId="4"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7" fillId="6" borderId="5" xfId="0" applyFont="1" applyFill="1" applyBorder="1" applyAlignment="1" applyProtection="1">
      <alignment horizontal="left" vertical="center" wrapText="1"/>
      <protection locked="0"/>
    </xf>
    <xf numFmtId="0" fontId="17" fillId="6" borderId="5"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protection locked="0"/>
    </xf>
    <xf numFmtId="0" fontId="3" fillId="2" borderId="18" xfId="4"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protection locked="0"/>
    </xf>
    <xf numFmtId="0" fontId="17" fillId="6" borderId="19" xfId="0" applyFont="1" applyFill="1" applyBorder="1" applyAlignment="1" applyProtection="1">
      <alignment horizontal="left" vertical="center" wrapText="1"/>
      <protection locked="0"/>
    </xf>
    <xf numFmtId="0" fontId="17" fillId="6" borderId="19"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32"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protection locked="0"/>
    </xf>
    <xf numFmtId="0" fontId="8" fillId="0" borderId="0" xfId="4" applyFont="1" applyFill="1" applyBorder="1" applyAlignment="1">
      <alignment vertical="top" wrapText="1"/>
    </xf>
    <xf numFmtId="0" fontId="21" fillId="7" borderId="0" xfId="3" applyFont="1" applyFill="1" applyBorder="1" applyAlignment="1">
      <alignment horizontal="left" vertical="center"/>
    </xf>
    <xf numFmtId="0" fontId="3" fillId="7" borderId="0" xfId="3" applyFont="1" applyFill="1" applyBorder="1">
      <alignment vertical="center"/>
    </xf>
    <xf numFmtId="0" fontId="17" fillId="0" borderId="0" xfId="0" applyFont="1" applyFill="1" applyBorder="1">
      <alignment vertical="center"/>
    </xf>
    <xf numFmtId="0" fontId="8" fillId="2" borderId="16" xfId="4" applyFont="1" applyFill="1" applyBorder="1" applyAlignment="1" applyProtection="1">
      <alignment horizontal="center" vertical="center" wrapText="1"/>
      <protection locked="0"/>
    </xf>
    <xf numFmtId="0" fontId="17" fillId="5" borderId="62" xfId="0" applyFont="1" applyFill="1" applyBorder="1" applyAlignment="1">
      <alignment horizontal="center" vertical="center"/>
    </xf>
    <xf numFmtId="0" fontId="17" fillId="5" borderId="68" xfId="0" applyFont="1" applyFill="1" applyBorder="1" applyAlignment="1">
      <alignment horizontal="center" vertical="center"/>
    </xf>
    <xf numFmtId="0" fontId="8" fillId="5" borderId="70" xfId="3" applyFont="1" applyFill="1" applyBorder="1" applyAlignment="1">
      <alignment horizontal="center" vertical="center" wrapText="1"/>
    </xf>
    <xf numFmtId="0" fontId="17" fillId="5" borderId="27" xfId="0" applyFont="1" applyFill="1" applyBorder="1" applyAlignment="1">
      <alignment horizontal="center" vertical="center"/>
    </xf>
    <xf numFmtId="0" fontId="21" fillId="0" borderId="0" xfId="5" applyFont="1">
      <alignment vertical="center"/>
    </xf>
    <xf numFmtId="0" fontId="17" fillId="5" borderId="63" xfId="0" applyFont="1" applyFill="1" applyBorder="1" applyAlignment="1">
      <alignment horizontal="center" vertical="center"/>
    </xf>
    <xf numFmtId="0" fontId="8" fillId="5" borderId="72" xfId="3" applyFont="1" applyFill="1" applyBorder="1" applyAlignment="1">
      <alignment horizontal="center" vertical="center" wrapText="1"/>
    </xf>
    <xf numFmtId="38" fontId="17" fillId="2" borderId="5" xfId="5" applyNumberFormat="1" applyFont="1" applyFill="1" applyBorder="1" applyAlignment="1" applyProtection="1">
      <alignment horizontal="right" vertical="center" wrapText="1"/>
      <protection locked="0"/>
    </xf>
    <xf numFmtId="0" fontId="17" fillId="5" borderId="16" xfId="0" applyFont="1" applyFill="1" applyBorder="1" applyAlignment="1">
      <alignment horizontal="center" vertical="center"/>
    </xf>
    <xf numFmtId="0" fontId="10" fillId="3" borderId="8"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0" xfId="0" applyFont="1" applyFill="1">
      <alignment vertical="center"/>
    </xf>
    <xf numFmtId="0" fontId="3" fillId="3" borderId="19" xfId="6" applyFont="1" applyFill="1" applyBorder="1" applyAlignment="1">
      <alignment horizontal="center" vertical="center"/>
    </xf>
    <xf numFmtId="38" fontId="10" fillId="2" borderId="28" xfId="5" applyNumberFormat="1" applyFont="1" applyFill="1" applyBorder="1" applyAlignment="1" applyProtection="1">
      <alignment vertical="center" wrapText="1"/>
      <protection locked="0"/>
    </xf>
    <xf numFmtId="38" fontId="10" fillId="2" borderId="5" xfId="5" applyNumberFormat="1" applyFont="1" applyFill="1" applyBorder="1" applyAlignment="1" applyProtection="1">
      <alignment vertical="center" wrapText="1"/>
      <protection locked="0"/>
    </xf>
    <xf numFmtId="38" fontId="10" fillId="2" borderId="36" xfId="5" applyNumberFormat="1" applyFont="1" applyFill="1" applyBorder="1" applyAlignment="1" applyProtection="1">
      <alignment vertical="center" wrapText="1"/>
      <protection locked="0"/>
    </xf>
    <xf numFmtId="38" fontId="10" fillId="2" borderId="11" xfId="5" applyNumberFormat="1" applyFont="1" applyFill="1" applyBorder="1" applyAlignment="1" applyProtection="1">
      <alignment vertical="center" wrapText="1"/>
      <protection locked="0"/>
    </xf>
    <xf numFmtId="38" fontId="10" fillId="2" borderId="19" xfId="5" applyNumberFormat="1" applyFont="1" applyFill="1" applyBorder="1" applyAlignment="1" applyProtection="1">
      <alignment vertical="center" wrapText="1"/>
      <protection locked="0"/>
    </xf>
    <xf numFmtId="176" fontId="10" fillId="5" borderId="13" xfId="0" applyNumberFormat="1" applyFont="1" applyFill="1" applyBorder="1" applyAlignment="1">
      <alignment horizontal="right" vertical="center"/>
    </xf>
    <xf numFmtId="176" fontId="3" fillId="5" borderId="33" xfId="0" applyNumberFormat="1" applyFont="1" applyFill="1" applyBorder="1" applyAlignment="1">
      <alignment horizontal="right" vertical="center"/>
    </xf>
    <xf numFmtId="176" fontId="3" fillId="5" borderId="112" xfId="0" applyNumberFormat="1" applyFont="1" applyFill="1" applyBorder="1" applyAlignment="1">
      <alignment vertical="center"/>
    </xf>
    <xf numFmtId="179" fontId="3" fillId="0" borderId="113" xfId="0" applyNumberFormat="1" applyFont="1" applyFill="1" applyBorder="1" applyAlignment="1">
      <alignment vertical="center"/>
    </xf>
    <xf numFmtId="176" fontId="10" fillId="5" borderId="1" xfId="0" applyNumberFormat="1" applyFont="1" applyFill="1" applyBorder="1" applyAlignment="1">
      <alignment horizontal="right" vertical="center"/>
    </xf>
    <xf numFmtId="176" fontId="3" fillId="5" borderId="2" xfId="0" applyNumberFormat="1" applyFont="1" applyFill="1" applyBorder="1" applyAlignment="1">
      <alignment horizontal="right" vertical="center"/>
    </xf>
    <xf numFmtId="176" fontId="3" fillId="5" borderId="114" xfId="0" applyNumberFormat="1" applyFont="1" applyFill="1" applyBorder="1" applyAlignment="1">
      <alignment vertical="center"/>
    </xf>
    <xf numFmtId="179" fontId="3" fillId="0" borderId="63" xfId="0" applyNumberFormat="1" applyFont="1" applyFill="1" applyBorder="1" applyAlignment="1">
      <alignment vertical="center"/>
    </xf>
    <xf numFmtId="176" fontId="10" fillId="5" borderId="22" xfId="0" applyNumberFormat="1" applyFont="1" applyFill="1" applyBorder="1" applyAlignment="1">
      <alignment horizontal="right" vertical="center"/>
    </xf>
    <xf numFmtId="176" fontId="3" fillId="5" borderId="37" xfId="0" applyNumberFormat="1" applyFont="1" applyFill="1" applyBorder="1" applyAlignment="1">
      <alignment horizontal="right" vertical="center"/>
    </xf>
    <xf numFmtId="179" fontId="3" fillId="0" borderId="115" xfId="0" applyNumberFormat="1" applyFont="1" applyFill="1" applyBorder="1" applyAlignment="1">
      <alignment vertical="center"/>
    </xf>
    <xf numFmtId="176" fontId="10" fillId="5" borderId="57" xfId="0" applyNumberFormat="1" applyFont="1" applyFill="1" applyBorder="1" applyAlignment="1">
      <alignment horizontal="right" vertical="center"/>
    </xf>
    <xf numFmtId="176" fontId="3" fillId="5" borderId="12" xfId="0" applyNumberFormat="1" applyFont="1" applyFill="1" applyBorder="1" applyAlignment="1">
      <alignment horizontal="right" vertical="center"/>
    </xf>
    <xf numFmtId="176" fontId="3" fillId="5" borderId="116" xfId="0" applyNumberFormat="1" applyFont="1" applyFill="1" applyBorder="1" applyAlignment="1">
      <alignment vertical="center"/>
    </xf>
    <xf numFmtId="179" fontId="3" fillId="0" borderId="62" xfId="0" applyNumberFormat="1" applyFont="1" applyFill="1" applyBorder="1" applyAlignment="1">
      <alignment vertical="center"/>
    </xf>
    <xf numFmtId="176" fontId="10" fillId="5" borderId="59" xfId="0" applyNumberFormat="1" applyFont="1" applyFill="1" applyBorder="1" applyAlignment="1">
      <alignment horizontal="right" vertical="center"/>
    </xf>
    <xf numFmtId="176" fontId="3" fillId="5" borderId="32" xfId="0" applyNumberFormat="1" applyFont="1" applyFill="1" applyBorder="1" applyAlignment="1">
      <alignment horizontal="right" vertical="center"/>
    </xf>
    <xf numFmtId="176" fontId="3" fillId="5" borderId="119" xfId="0" applyNumberFormat="1" applyFont="1" applyFill="1" applyBorder="1" applyAlignment="1">
      <alignment vertical="center"/>
    </xf>
    <xf numFmtId="179" fontId="3" fillId="0" borderId="120" xfId="0" applyNumberFormat="1" applyFont="1" applyFill="1" applyBorder="1" applyAlignment="1">
      <alignment vertical="center"/>
    </xf>
    <xf numFmtId="0" fontId="8" fillId="0" borderId="0" xfId="0" applyFont="1" applyFill="1">
      <alignment vertical="center"/>
    </xf>
    <xf numFmtId="0" fontId="21" fillId="0" borderId="0" xfId="0" applyFont="1" applyFill="1">
      <alignment vertical="center"/>
    </xf>
    <xf numFmtId="0" fontId="3" fillId="0" borderId="62" xfId="0" applyFont="1" applyBorder="1" applyAlignment="1">
      <alignment vertical="center"/>
    </xf>
    <xf numFmtId="0" fontId="21" fillId="0" borderId="97" xfId="0" applyFont="1" applyBorder="1">
      <alignment vertical="center"/>
    </xf>
    <xf numFmtId="0" fontId="3" fillId="0" borderId="0" xfId="0" applyFont="1" applyBorder="1" applyAlignment="1">
      <alignment horizontal="center" vertical="center"/>
    </xf>
    <xf numFmtId="0" fontId="3" fillId="0" borderId="108" xfId="0" applyFont="1" applyBorder="1" applyAlignment="1">
      <alignment vertical="center"/>
    </xf>
    <xf numFmtId="0" fontId="21" fillId="0" borderId="26" xfId="0" applyFont="1" applyBorder="1">
      <alignment vertical="center"/>
    </xf>
    <xf numFmtId="0" fontId="3" fillId="0" borderId="0" xfId="0" applyFont="1" applyFill="1">
      <alignment vertical="center"/>
    </xf>
    <xf numFmtId="0" fontId="21" fillId="0" borderId="0" xfId="0" applyFont="1" applyFill="1" applyAlignment="1">
      <alignment horizontal="center" vertical="center"/>
    </xf>
    <xf numFmtId="0" fontId="24" fillId="5" borderId="65" xfId="0" applyFont="1" applyFill="1" applyBorder="1" applyAlignment="1">
      <alignment horizontal="center" vertical="center"/>
    </xf>
    <xf numFmtId="49" fontId="28" fillId="0" borderId="0" xfId="0" applyNumberFormat="1"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Border="1">
      <alignment vertical="center"/>
    </xf>
    <xf numFmtId="0" fontId="30" fillId="0" borderId="0" xfId="0" applyFont="1" applyFill="1" applyBorder="1">
      <alignment vertical="center"/>
    </xf>
    <xf numFmtId="0" fontId="30" fillId="0" borderId="3" xfId="0" applyFont="1" applyBorder="1">
      <alignment vertical="center"/>
    </xf>
    <xf numFmtId="0" fontId="30" fillId="0" borderId="48" xfId="0" applyFont="1" applyBorder="1">
      <alignment vertical="center"/>
    </xf>
    <xf numFmtId="0" fontId="30" fillId="0" borderId="10" xfId="0" applyFont="1" applyBorder="1">
      <alignment vertical="center"/>
    </xf>
    <xf numFmtId="0" fontId="30" fillId="0" borderId="10" xfId="0" quotePrefix="1" applyFont="1" applyBorder="1">
      <alignment vertical="center"/>
    </xf>
    <xf numFmtId="0" fontId="30" fillId="0" borderId="49" xfId="0" applyFont="1" applyBorder="1">
      <alignment vertical="center"/>
    </xf>
    <xf numFmtId="0" fontId="30" fillId="0" borderId="7" xfId="0" applyFont="1" applyBorder="1">
      <alignment vertical="center"/>
    </xf>
    <xf numFmtId="0" fontId="30" fillId="0" borderId="50" xfId="0" applyFont="1" applyBorder="1">
      <alignment vertical="center"/>
    </xf>
    <xf numFmtId="0" fontId="30" fillId="0" borderId="51" xfId="0" applyFont="1" applyBorder="1">
      <alignment vertical="center"/>
    </xf>
    <xf numFmtId="0" fontId="30" fillId="0" borderId="0" xfId="0" quotePrefix="1" applyFont="1" applyBorder="1">
      <alignment vertical="center"/>
    </xf>
    <xf numFmtId="49" fontId="28" fillId="4" borderId="0" xfId="0" applyNumberFormat="1" applyFont="1" applyFill="1">
      <alignment vertical="center"/>
    </xf>
    <xf numFmtId="0" fontId="28" fillId="4" borderId="0" xfId="0" applyFont="1" applyFill="1">
      <alignment vertical="center"/>
    </xf>
    <xf numFmtId="0" fontId="30" fillId="4" borderId="7" xfId="0" applyFont="1" applyFill="1" applyBorder="1">
      <alignment vertical="center"/>
    </xf>
    <xf numFmtId="0" fontId="30" fillId="4" borderId="50" xfId="0" applyFont="1" applyFill="1" applyBorder="1">
      <alignment vertical="center"/>
    </xf>
    <xf numFmtId="0" fontId="30" fillId="4" borderId="0" xfId="0" applyFont="1" applyFill="1" applyBorder="1">
      <alignment vertical="center"/>
    </xf>
    <xf numFmtId="0" fontId="30" fillId="4" borderId="0" xfId="0" quotePrefix="1" applyFont="1" applyFill="1" applyBorder="1">
      <alignment vertical="center"/>
    </xf>
    <xf numFmtId="0" fontId="30" fillId="0" borderId="51" xfId="0" quotePrefix="1" applyFont="1" applyBorder="1">
      <alignment vertical="center"/>
    </xf>
    <xf numFmtId="0" fontId="30" fillId="0" borderId="4" xfId="0" applyFont="1" applyBorder="1">
      <alignment vertical="center"/>
    </xf>
    <xf numFmtId="0" fontId="30" fillId="0" borderId="52" xfId="0" applyFont="1" applyBorder="1">
      <alignment vertical="center"/>
    </xf>
    <xf numFmtId="0" fontId="30" fillId="0" borderId="73" xfId="0" applyFont="1" applyBorder="1">
      <alignment vertical="center"/>
    </xf>
    <xf numFmtId="0" fontId="30" fillId="0" borderId="53" xfId="0" quotePrefix="1" applyFont="1" applyBorder="1">
      <alignment vertical="center"/>
    </xf>
    <xf numFmtId="0" fontId="30" fillId="4" borderId="51" xfId="0" applyFont="1" applyFill="1" applyBorder="1">
      <alignment vertical="center"/>
    </xf>
    <xf numFmtId="0" fontId="31" fillId="0" borderId="0" xfId="9" applyFont="1" applyAlignment="1">
      <alignment horizontal="left" vertical="center"/>
    </xf>
    <xf numFmtId="0" fontId="30" fillId="0" borderId="75" xfId="0" applyFont="1" applyBorder="1">
      <alignment vertical="center"/>
    </xf>
    <xf numFmtId="178" fontId="31" fillId="8" borderId="76" xfId="6" applyNumberFormat="1" applyFont="1" applyFill="1" applyBorder="1">
      <alignment vertical="center"/>
    </xf>
    <xf numFmtId="0" fontId="31" fillId="8" borderId="77" xfId="6" applyFont="1" applyFill="1" applyBorder="1">
      <alignment vertical="center"/>
    </xf>
    <xf numFmtId="0" fontId="30" fillId="0" borderId="78" xfId="0" applyFont="1" applyBorder="1">
      <alignment vertical="center"/>
    </xf>
    <xf numFmtId="4" fontId="31" fillId="8" borderId="5" xfId="6" applyNumberFormat="1" applyFont="1" applyFill="1" applyBorder="1">
      <alignment vertical="center"/>
    </xf>
    <xf numFmtId="0" fontId="31" fillId="8" borderId="79" xfId="6" applyFont="1" applyFill="1" applyBorder="1">
      <alignment vertical="center"/>
    </xf>
    <xf numFmtId="0" fontId="30" fillId="0" borderId="80" xfId="0" applyFont="1" applyBorder="1">
      <alignment vertical="center"/>
    </xf>
    <xf numFmtId="4" fontId="31" fillId="8" borderId="81" xfId="6" applyNumberFormat="1" applyFont="1" applyFill="1" applyBorder="1">
      <alignment vertical="center"/>
    </xf>
    <xf numFmtId="0" fontId="31" fillId="8" borderId="82" xfId="6" applyFont="1" applyFill="1" applyBorder="1">
      <alignment vertical="center"/>
    </xf>
    <xf numFmtId="49" fontId="24" fillId="0" borderId="0" xfId="0" applyNumberFormat="1" applyFont="1">
      <alignment vertical="center"/>
    </xf>
    <xf numFmtId="0" fontId="17" fillId="2" borderId="5" xfId="0" applyFont="1" applyFill="1" applyBorder="1" applyAlignment="1" applyProtection="1">
      <alignment horizontal="center" vertical="center" wrapText="1"/>
      <protection locked="0"/>
    </xf>
    <xf numFmtId="0" fontId="10" fillId="2" borderId="31" xfId="0" applyFont="1" applyFill="1" applyBorder="1" applyProtection="1">
      <alignment vertical="center"/>
      <protection locked="0"/>
    </xf>
    <xf numFmtId="0" fontId="10" fillId="2" borderId="29" xfId="0" applyFont="1" applyFill="1" applyBorder="1" applyProtection="1">
      <alignment vertical="center"/>
      <protection locked="0"/>
    </xf>
    <xf numFmtId="0" fontId="10" fillId="2" borderId="30" xfId="0" applyFont="1" applyFill="1" applyBorder="1" applyProtection="1">
      <alignment vertical="center"/>
      <protection locked="0"/>
    </xf>
    <xf numFmtId="0" fontId="10" fillId="2" borderId="15"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10" fillId="2" borderId="25"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2" borderId="26" xfId="0" applyFont="1" applyFill="1" applyBorder="1" applyProtection="1">
      <alignment vertical="center"/>
      <protection locked="0"/>
    </xf>
    <xf numFmtId="0" fontId="8" fillId="0" borderId="0" xfId="0" applyFont="1" applyAlignment="1">
      <alignment horizontal="left" vertical="center"/>
    </xf>
    <xf numFmtId="0" fontId="32" fillId="0" borderId="0" xfId="10" applyFont="1">
      <alignment vertical="center"/>
    </xf>
    <xf numFmtId="0" fontId="10"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20" fillId="0" borderId="0" xfId="0" applyFont="1" applyFill="1" applyAlignment="1" applyProtection="1">
      <alignment vertical="center"/>
    </xf>
    <xf numFmtId="0" fontId="3" fillId="2" borderId="100" xfId="3" applyFont="1" applyFill="1" applyBorder="1" applyAlignment="1" applyProtection="1">
      <alignment horizontal="left" vertical="center" wrapText="1"/>
      <protection locked="0"/>
    </xf>
    <xf numFmtId="0" fontId="3" fillId="2" borderId="98" xfId="3" applyFont="1" applyFill="1" applyBorder="1" applyAlignment="1" applyProtection="1">
      <alignment horizontal="left" vertical="center" wrapText="1"/>
      <protection locked="0"/>
    </xf>
    <xf numFmtId="0" fontId="3" fillId="2" borderId="104" xfId="3" applyFont="1" applyFill="1" applyBorder="1" applyAlignment="1" applyProtection="1">
      <alignment horizontal="left" vertical="center" wrapText="1"/>
      <protection locked="0"/>
    </xf>
    <xf numFmtId="0" fontId="3" fillId="2" borderId="97" xfId="3" applyFont="1" applyFill="1" applyBorder="1" applyAlignment="1" applyProtection="1">
      <alignment horizontal="left" vertical="center" wrapText="1"/>
      <protection locked="0"/>
    </xf>
    <xf numFmtId="0" fontId="3" fillId="2" borderId="99" xfId="3" applyFont="1" applyFill="1" applyBorder="1" applyAlignment="1" applyProtection="1">
      <alignment horizontal="left" vertical="center" wrapText="1"/>
      <protection locked="0"/>
    </xf>
    <xf numFmtId="38" fontId="17" fillId="2" borderId="28" xfId="1" applyNumberFormat="1" applyFont="1" applyFill="1" applyBorder="1" applyAlignment="1" applyProtection="1">
      <alignment horizontal="right" vertical="center"/>
      <protection locked="0"/>
    </xf>
    <xf numFmtId="38" fontId="8" fillId="2" borderId="16" xfId="3" applyNumberFormat="1" applyFont="1" applyFill="1" applyBorder="1" applyAlignment="1" applyProtection="1">
      <alignment horizontal="right" vertical="center" wrapText="1"/>
      <protection locked="0"/>
    </xf>
    <xf numFmtId="38" fontId="17" fillId="2" borderId="5" xfId="1" applyNumberFormat="1" applyFont="1" applyFill="1" applyBorder="1" applyAlignment="1" applyProtection="1">
      <alignment horizontal="right" vertical="center"/>
      <protection locked="0"/>
    </xf>
    <xf numFmtId="38" fontId="17" fillId="2" borderId="5" xfId="0" applyNumberFormat="1" applyFont="1" applyFill="1" applyBorder="1" applyAlignment="1" applyProtection="1">
      <alignment horizontal="right" vertical="center"/>
      <protection locked="0"/>
    </xf>
    <xf numFmtId="38" fontId="8" fillId="2" borderId="5" xfId="3" applyNumberFormat="1" applyFont="1" applyFill="1" applyBorder="1" applyAlignment="1" applyProtection="1">
      <alignment horizontal="right" vertical="center" wrapText="1"/>
      <protection locked="0"/>
    </xf>
    <xf numFmtId="0" fontId="10" fillId="3" borderId="8" xfId="0"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9" fillId="0" borderId="89" xfId="9" applyBorder="1">
      <alignment vertical="center"/>
    </xf>
    <xf numFmtId="0" fontId="9" fillId="0" borderId="16" xfId="9" applyBorder="1">
      <alignment vertical="center"/>
    </xf>
    <xf numFmtId="0" fontId="9" fillId="0" borderId="23" xfId="9" applyBorder="1">
      <alignment vertical="center"/>
    </xf>
    <xf numFmtId="0" fontId="33" fillId="0" borderId="0" xfId="0" applyFont="1">
      <alignment vertical="center"/>
    </xf>
    <xf numFmtId="182" fontId="17" fillId="2" borderId="33" xfId="0" applyNumberFormat="1" applyFont="1" applyFill="1" applyBorder="1" applyAlignment="1" applyProtection="1">
      <alignment horizontal="center" vertical="center"/>
      <protection locked="0"/>
    </xf>
    <xf numFmtId="182" fontId="17" fillId="2" borderId="2" xfId="0" applyNumberFormat="1" applyFont="1" applyFill="1" applyBorder="1" applyAlignment="1" applyProtection="1">
      <alignment horizontal="center" vertical="center"/>
      <protection locked="0"/>
    </xf>
    <xf numFmtId="0" fontId="10" fillId="0" borderId="0" xfId="0" applyFont="1" applyFill="1" applyBorder="1" applyProtection="1">
      <alignment vertical="center"/>
    </xf>
    <xf numFmtId="0" fontId="10" fillId="0" borderId="0" xfId="0" applyFont="1" applyFill="1" applyProtection="1">
      <alignment vertical="center"/>
    </xf>
    <xf numFmtId="0" fontId="10" fillId="0" borderId="0" xfId="0" applyFont="1" applyBorder="1" applyProtection="1">
      <alignment vertical="center"/>
    </xf>
    <xf numFmtId="0" fontId="3" fillId="0" borderId="0" xfId="5" applyFont="1" applyFill="1" applyBorder="1" applyProtection="1">
      <alignment vertical="center"/>
    </xf>
    <xf numFmtId="0" fontId="3" fillId="0" borderId="0" xfId="3" applyFont="1" applyFill="1" applyAlignment="1" applyProtection="1">
      <alignment horizontal="left" vertical="center"/>
    </xf>
    <xf numFmtId="0" fontId="3" fillId="0" borderId="0" xfId="3" applyFont="1" applyFill="1" applyBorder="1" applyAlignment="1" applyProtection="1">
      <alignment horizontal="justify" vertical="center" wrapText="1"/>
    </xf>
    <xf numFmtId="0" fontId="21" fillId="0" borderId="0" xfId="3" applyFont="1" applyFill="1" applyBorder="1" applyAlignment="1" applyProtection="1">
      <alignment horizontal="left" vertical="center"/>
    </xf>
    <xf numFmtId="0" fontId="3" fillId="0" borderId="0" xfId="3" applyFont="1" applyFill="1" applyBorder="1" applyProtection="1">
      <alignment vertical="center"/>
    </xf>
    <xf numFmtId="0" fontId="10" fillId="0" borderId="3" xfId="0" applyFont="1" applyFill="1" applyBorder="1" applyProtection="1">
      <alignment vertical="center"/>
    </xf>
    <xf numFmtId="0" fontId="10" fillId="0" borderId="7" xfId="0" applyFont="1" applyFill="1" applyBorder="1" applyProtection="1">
      <alignment vertical="center"/>
    </xf>
    <xf numFmtId="0" fontId="10" fillId="0" borderId="51" xfId="0" applyFont="1" applyBorder="1" applyProtection="1">
      <alignment vertical="center"/>
    </xf>
    <xf numFmtId="0" fontId="10" fillId="0" borderId="4" xfId="0" applyFont="1" applyFill="1" applyBorder="1" applyProtection="1">
      <alignment vertical="center"/>
    </xf>
    <xf numFmtId="0" fontId="17" fillId="5" borderId="125" xfId="0" applyFont="1" applyFill="1" applyBorder="1" applyAlignment="1">
      <alignment horizontal="center" vertical="center"/>
    </xf>
    <xf numFmtId="177" fontId="8" fillId="5" borderId="31" xfId="7" applyNumberFormat="1" applyFont="1" applyFill="1" applyBorder="1" applyAlignment="1">
      <alignment horizontal="center" vertical="center"/>
    </xf>
    <xf numFmtId="0" fontId="8" fillId="5" borderId="31" xfId="3" applyNumberFormat="1" applyFont="1" applyFill="1" applyBorder="1" applyAlignment="1">
      <alignment horizontal="center" vertical="center" wrapText="1"/>
    </xf>
    <xf numFmtId="0" fontId="17" fillId="5" borderId="31" xfId="0" applyFont="1" applyFill="1" applyBorder="1" applyAlignment="1">
      <alignment horizontal="center" vertical="center"/>
    </xf>
    <xf numFmtId="38" fontId="17" fillId="5" borderId="93" xfId="1" applyNumberFormat="1" applyFont="1" applyFill="1" applyBorder="1" applyAlignment="1">
      <alignment horizontal="right" vertical="center"/>
    </xf>
    <xf numFmtId="0" fontId="17" fillId="5" borderId="109" xfId="0" applyFont="1" applyFill="1" applyBorder="1" applyAlignment="1">
      <alignment horizontal="center" vertical="center"/>
    </xf>
    <xf numFmtId="177" fontId="8" fillId="5" borderId="87" xfId="7" applyNumberFormat="1" applyFont="1" applyFill="1" applyBorder="1" applyAlignment="1">
      <alignment horizontal="center" vertical="center"/>
    </xf>
    <xf numFmtId="0" fontId="8" fillId="5" borderId="87" xfId="3" applyNumberFormat="1" applyFont="1" applyFill="1" applyBorder="1" applyAlignment="1">
      <alignment horizontal="center" vertical="center" wrapText="1"/>
    </xf>
    <xf numFmtId="0" fontId="17" fillId="5" borderId="87" xfId="0" applyFont="1" applyFill="1" applyBorder="1" applyAlignment="1">
      <alignment horizontal="center" vertical="center"/>
    </xf>
    <xf numFmtId="38" fontId="17" fillId="5" borderId="94" xfId="1" applyNumberFormat="1" applyFont="1" applyFill="1" applyBorder="1" applyAlignment="1">
      <alignment horizontal="right" vertical="center"/>
    </xf>
    <xf numFmtId="177" fontId="8" fillId="5" borderId="92" xfId="7" applyNumberFormat="1" applyFont="1" applyFill="1" applyBorder="1" applyAlignment="1">
      <alignment horizontal="center" vertical="center"/>
    </xf>
    <xf numFmtId="0" fontId="17" fillId="5" borderId="92" xfId="0" applyFont="1" applyFill="1" applyBorder="1" applyAlignment="1">
      <alignment horizontal="center" vertical="center"/>
    </xf>
    <xf numFmtId="38" fontId="17" fillId="5" borderId="20" xfId="1" applyNumberFormat="1" applyFont="1" applyFill="1" applyBorder="1" applyAlignment="1">
      <alignment horizontal="right" vertical="center"/>
    </xf>
    <xf numFmtId="0" fontId="33" fillId="0" borderId="14" xfId="0" applyFont="1" applyFill="1" applyBorder="1">
      <alignment vertical="center"/>
    </xf>
    <xf numFmtId="0" fontId="17" fillId="5" borderId="61" xfId="0" applyFont="1" applyFill="1" applyBorder="1" applyAlignment="1">
      <alignment horizontal="center" vertical="center"/>
    </xf>
    <xf numFmtId="0" fontId="8" fillId="5" borderId="92" xfId="3" applyNumberFormat="1" applyFont="1" applyFill="1" applyBorder="1" applyAlignment="1">
      <alignment horizontal="center" vertical="center" wrapText="1"/>
    </xf>
    <xf numFmtId="38" fontId="10" fillId="3" borderId="32" xfId="1" applyFont="1" applyFill="1" applyBorder="1" applyAlignment="1">
      <alignment horizontal="center" vertical="center"/>
    </xf>
    <xf numFmtId="38" fontId="10" fillId="3" borderId="61" xfId="1" applyFont="1" applyFill="1" applyBorder="1" applyAlignment="1">
      <alignment horizontal="center" vertical="center"/>
    </xf>
    <xf numFmtId="0" fontId="10" fillId="3" borderId="32" xfId="5" applyFont="1" applyFill="1" applyBorder="1" applyAlignment="1">
      <alignment horizontal="center" vertical="center" wrapText="1"/>
    </xf>
    <xf numFmtId="0" fontId="10" fillId="3" borderId="64" xfId="5" applyFont="1" applyFill="1" applyBorder="1" applyAlignment="1">
      <alignment horizontal="center" vertical="center" wrapText="1"/>
    </xf>
    <xf numFmtId="0" fontId="10" fillId="3" borderId="59" xfId="5" applyFont="1" applyFill="1" applyBorder="1" applyAlignment="1">
      <alignment horizontal="center" vertical="center" wrapText="1"/>
    </xf>
    <xf numFmtId="0" fontId="10" fillId="3" borderId="61" xfId="5" applyFont="1" applyFill="1" applyBorder="1" applyAlignment="1">
      <alignment horizontal="center" vertical="center" wrapText="1"/>
    </xf>
    <xf numFmtId="0" fontId="3" fillId="3" borderId="71" xfId="3" applyFont="1" applyFill="1" applyBorder="1" applyAlignment="1">
      <alignment horizontal="center" vertical="center"/>
    </xf>
    <xf numFmtId="0" fontId="35" fillId="0" borderId="0" xfId="5" applyFont="1" applyFill="1" applyAlignment="1">
      <alignment horizontal="center" vertical="center"/>
    </xf>
    <xf numFmtId="0" fontId="36" fillId="0" borderId="0" xfId="0" applyFont="1" applyFill="1">
      <alignment vertical="center"/>
    </xf>
    <xf numFmtId="0" fontId="37" fillId="0" borderId="0" xfId="5" applyFont="1">
      <alignment vertical="center"/>
    </xf>
    <xf numFmtId="0" fontId="21" fillId="0" borderId="0" xfId="0" applyFont="1" applyAlignment="1">
      <alignment horizontal="center" vertical="center"/>
    </xf>
    <xf numFmtId="0" fontId="38" fillId="0" borderId="0" xfId="0" applyFont="1" applyFill="1">
      <alignment vertical="center"/>
    </xf>
    <xf numFmtId="38" fontId="8" fillId="2" borderId="27" xfId="3" applyNumberFormat="1" applyFont="1" applyFill="1" applyBorder="1" applyAlignment="1" applyProtection="1">
      <alignment horizontal="center" vertical="center" wrapText="1"/>
      <protection locked="0"/>
    </xf>
    <xf numFmtId="38" fontId="8" fillId="2" borderId="28" xfId="3" applyNumberFormat="1" applyFont="1" applyFill="1" applyBorder="1" applyAlignment="1" applyProtection="1">
      <alignment horizontal="center" vertical="center" wrapText="1"/>
      <protection locked="0"/>
    </xf>
    <xf numFmtId="38" fontId="8" fillId="2" borderId="42" xfId="3" applyNumberFormat="1" applyFont="1" applyFill="1" applyBorder="1" applyAlignment="1" applyProtection="1">
      <alignment horizontal="center" vertical="center" wrapText="1"/>
      <protection locked="0"/>
    </xf>
    <xf numFmtId="38" fontId="8" fillId="2" borderId="17" xfId="3" applyNumberFormat="1" applyFont="1" applyFill="1" applyBorder="1" applyAlignment="1" applyProtection="1">
      <alignment horizontal="center" vertical="center" wrapText="1"/>
      <protection locked="0"/>
    </xf>
    <xf numFmtId="38" fontId="8" fillId="2" borderId="16" xfId="3" applyNumberFormat="1" applyFont="1" applyFill="1" applyBorder="1" applyAlignment="1" applyProtection="1">
      <alignment horizontal="center" vertical="center" wrapText="1"/>
      <protection locked="0"/>
    </xf>
    <xf numFmtId="38" fontId="10" fillId="2" borderId="5" xfId="0" applyNumberFormat="1" applyFont="1" applyFill="1" applyBorder="1" applyAlignment="1" applyProtection="1">
      <alignment vertical="center"/>
      <protection locked="0"/>
    </xf>
    <xf numFmtId="38" fontId="10" fillId="2" borderId="5" xfId="0" applyNumberFormat="1" applyFont="1" applyFill="1" applyBorder="1" applyProtection="1">
      <alignment vertical="center"/>
      <protection locked="0"/>
    </xf>
    <xf numFmtId="38" fontId="8" fillId="2" borderId="5" xfId="3" applyNumberFormat="1" applyFont="1" applyFill="1" applyBorder="1" applyAlignment="1" applyProtection="1">
      <alignment horizontal="center" vertical="center" wrapText="1"/>
      <protection locked="0"/>
    </xf>
    <xf numFmtId="38" fontId="10" fillId="2" borderId="36" xfId="0" applyNumberFormat="1" applyFont="1" applyFill="1" applyBorder="1" applyAlignment="1" applyProtection="1">
      <alignment vertical="center"/>
      <protection locked="0"/>
    </xf>
    <xf numFmtId="38" fontId="10" fillId="2" borderId="36" xfId="0" applyNumberFormat="1" applyFont="1" applyFill="1" applyBorder="1" applyProtection="1">
      <alignment vertical="center"/>
      <protection locked="0"/>
    </xf>
    <xf numFmtId="38" fontId="10" fillId="2" borderId="11" xfId="0" applyNumberFormat="1" applyFont="1" applyFill="1" applyBorder="1" applyAlignment="1" applyProtection="1">
      <alignment vertical="center"/>
      <protection locked="0"/>
    </xf>
    <xf numFmtId="38" fontId="10" fillId="2" borderId="11" xfId="0" applyNumberFormat="1" applyFont="1" applyFill="1" applyBorder="1" applyProtection="1">
      <alignment vertical="center"/>
      <protection locked="0"/>
    </xf>
    <xf numFmtId="38" fontId="10" fillId="2" borderId="19" xfId="0" applyNumberFormat="1" applyFont="1" applyFill="1" applyBorder="1" applyAlignment="1" applyProtection="1">
      <alignment vertical="center"/>
      <protection locked="0"/>
    </xf>
    <xf numFmtId="38" fontId="10" fillId="2" borderId="19" xfId="0" applyNumberFormat="1" applyFont="1" applyFill="1" applyBorder="1" applyProtection="1">
      <alignment vertical="center"/>
      <protection locked="0"/>
    </xf>
    <xf numFmtId="0" fontId="23" fillId="0" borderId="0" xfId="0" applyFont="1">
      <alignment vertical="center"/>
    </xf>
    <xf numFmtId="38" fontId="17" fillId="5" borderId="98" xfId="1" applyFont="1" applyFill="1" applyBorder="1" applyAlignment="1">
      <alignment horizontal="center" vertical="center"/>
    </xf>
    <xf numFmtId="0" fontId="11" fillId="0" borderId="0" xfId="5" applyFont="1" applyProtection="1">
      <alignment vertical="center"/>
    </xf>
    <xf numFmtId="0" fontId="8" fillId="0" borderId="0" xfId="4" applyFont="1" applyFill="1" applyBorder="1" applyAlignment="1" applyProtection="1">
      <alignment vertical="top" wrapText="1"/>
    </xf>
    <xf numFmtId="0" fontId="10" fillId="0" borderId="0"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0" xfId="0" applyFont="1" applyFill="1" applyProtection="1">
      <alignment vertical="center"/>
    </xf>
    <xf numFmtId="0" fontId="10" fillId="0" borderId="0" xfId="5" applyFont="1" applyProtection="1">
      <alignment vertical="center"/>
    </xf>
    <xf numFmtId="0" fontId="17" fillId="0" borderId="0" xfId="0" applyFont="1" applyProtection="1">
      <alignment vertical="center"/>
    </xf>
    <xf numFmtId="38" fontId="17" fillId="5" borderId="100" xfId="1" applyFont="1" applyFill="1" applyBorder="1" applyAlignment="1">
      <alignment horizontal="center" vertical="center"/>
    </xf>
    <xf numFmtId="0" fontId="17" fillId="5" borderId="28"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8" fillId="2" borderId="31" xfId="4" applyNumberFormat="1" applyFont="1" applyFill="1" applyBorder="1" applyAlignment="1" applyProtection="1">
      <alignment horizontal="center" vertical="center" wrapText="1"/>
      <protection locked="0"/>
    </xf>
    <xf numFmtId="0" fontId="17" fillId="2" borderId="54" xfId="0" applyFont="1" applyFill="1" applyBorder="1" applyAlignment="1" applyProtection="1">
      <alignment horizontal="center" vertical="center" wrapText="1"/>
      <protection locked="0"/>
    </xf>
    <xf numFmtId="0" fontId="17" fillId="6" borderId="54" xfId="0" applyFont="1" applyFill="1" applyBorder="1" applyAlignment="1" applyProtection="1">
      <alignment horizontal="left" vertical="center" wrapText="1"/>
      <protection locked="0"/>
    </xf>
    <xf numFmtId="0" fontId="8" fillId="2" borderId="87" xfId="4" applyNumberFormat="1" applyFont="1" applyFill="1" applyBorder="1" applyAlignment="1" applyProtection="1">
      <alignment horizontal="center" vertical="center" wrapText="1"/>
      <protection locked="0"/>
    </xf>
    <xf numFmtId="0" fontId="17" fillId="2" borderId="37" xfId="0" applyFont="1" applyFill="1" applyBorder="1" applyAlignment="1" applyProtection="1">
      <alignment horizontal="center" vertical="center" wrapText="1"/>
      <protection locked="0"/>
    </xf>
    <xf numFmtId="0" fontId="17" fillId="6" borderId="37" xfId="0" applyFont="1" applyFill="1" applyBorder="1" applyAlignment="1" applyProtection="1">
      <alignment horizontal="left" vertical="center" wrapText="1"/>
      <protection locked="0"/>
    </xf>
    <xf numFmtId="0" fontId="8" fillId="2" borderId="92" xfId="4" applyNumberFormat="1" applyFont="1" applyFill="1" applyBorder="1" applyAlignment="1" applyProtection="1">
      <alignment horizontal="center" vertical="center" wrapText="1"/>
      <protection locked="0"/>
    </xf>
    <xf numFmtId="0" fontId="17" fillId="6" borderId="32" xfId="0" applyFont="1" applyFill="1" applyBorder="1" applyAlignment="1" applyProtection="1">
      <alignment horizontal="left" vertical="center" wrapText="1"/>
      <protection locked="0"/>
    </xf>
    <xf numFmtId="0" fontId="3" fillId="2" borderId="31" xfId="3" applyNumberFormat="1" applyFont="1" applyFill="1" applyBorder="1" applyAlignment="1" applyProtection="1">
      <alignment horizontal="left" vertical="center" wrapText="1"/>
      <protection locked="0"/>
    </xf>
    <xf numFmtId="0" fontId="3" fillId="2" borderId="87" xfId="3" applyNumberFormat="1" applyFont="1" applyFill="1" applyBorder="1" applyAlignment="1" applyProtection="1">
      <alignment horizontal="left" vertical="center" wrapText="1"/>
      <protection locked="0"/>
    </xf>
    <xf numFmtId="0" fontId="3" fillId="2" borderId="92" xfId="3" applyNumberFormat="1" applyFont="1" applyFill="1" applyBorder="1" applyAlignment="1" applyProtection="1">
      <alignment horizontal="left" vertical="center" wrapText="1"/>
      <protection locked="0"/>
    </xf>
    <xf numFmtId="0" fontId="10" fillId="0" borderId="0" xfId="10" applyFont="1">
      <alignment vertical="center"/>
    </xf>
    <xf numFmtId="0" fontId="21" fillId="7" borderId="0" xfId="5" applyFont="1" applyFill="1">
      <alignment vertical="center"/>
    </xf>
    <xf numFmtId="0" fontId="21" fillId="0" borderId="0" xfId="9" applyFont="1">
      <alignment vertical="center"/>
    </xf>
    <xf numFmtId="0" fontId="21" fillId="7" borderId="0" xfId="5" applyFont="1" applyFill="1" applyBorder="1">
      <alignment vertical="center"/>
    </xf>
    <xf numFmtId="0" fontId="21" fillId="7" borderId="0" xfId="5" quotePrefix="1" applyFont="1" applyFill="1">
      <alignment vertical="center"/>
    </xf>
    <xf numFmtId="0" fontId="10" fillId="0" borderId="0" xfId="10" applyFont="1" applyAlignment="1">
      <alignment horizontal="center" vertical="center"/>
    </xf>
    <xf numFmtId="0" fontId="3" fillId="0" borderId="39" xfId="0" applyFont="1" applyFill="1" applyBorder="1" applyAlignment="1" applyProtection="1">
      <alignment horizontal="center" vertical="center"/>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top"/>
    </xf>
    <xf numFmtId="0" fontId="40" fillId="0" borderId="0" xfId="0" applyFont="1" applyFill="1" applyAlignment="1" applyProtection="1">
      <alignment vertical="center"/>
    </xf>
    <xf numFmtId="0" fontId="34" fillId="0" borderId="0" xfId="0" applyFont="1" applyProtection="1">
      <alignment vertical="center"/>
    </xf>
    <xf numFmtId="0" fontId="10" fillId="6" borderId="54" xfId="0" applyFont="1" applyFill="1" applyBorder="1" applyAlignment="1">
      <alignment horizontal="left" vertical="center" wrapText="1"/>
    </xf>
    <xf numFmtId="0" fontId="10" fillId="5" borderId="125" xfId="0" applyFont="1" applyFill="1" applyBorder="1" applyAlignment="1">
      <alignment horizontal="center" vertical="center"/>
    </xf>
    <xf numFmtId="0" fontId="3" fillId="5" borderId="31" xfId="3" applyNumberFormat="1" applyFont="1" applyFill="1" applyBorder="1" applyAlignment="1">
      <alignment horizontal="center" vertical="center" wrapText="1"/>
    </xf>
    <xf numFmtId="0" fontId="10" fillId="5" borderId="31" xfId="0" applyFont="1" applyFill="1" applyBorder="1" applyAlignment="1">
      <alignment horizontal="center" vertical="center"/>
    </xf>
    <xf numFmtId="38" fontId="10" fillId="5" borderId="93" xfId="1" applyNumberFormat="1" applyFont="1" applyFill="1" applyBorder="1" applyAlignment="1">
      <alignment horizontal="right" vertical="center"/>
    </xf>
    <xf numFmtId="0" fontId="10" fillId="6" borderId="37" xfId="0" applyFont="1" applyFill="1" applyBorder="1" applyAlignment="1">
      <alignment horizontal="left" vertical="center" wrapText="1"/>
    </xf>
    <xf numFmtId="0" fontId="10" fillId="5" borderId="109" xfId="0" applyFont="1" applyFill="1" applyBorder="1" applyAlignment="1">
      <alignment horizontal="center" vertical="center"/>
    </xf>
    <xf numFmtId="0" fontId="3" fillId="5" borderId="87" xfId="3" applyNumberFormat="1" applyFont="1" applyFill="1" applyBorder="1" applyAlignment="1">
      <alignment horizontal="center" vertical="center" wrapText="1"/>
    </xf>
    <xf numFmtId="38" fontId="10" fillId="5" borderId="94" xfId="1" applyNumberFormat="1" applyFont="1" applyFill="1" applyBorder="1" applyAlignment="1">
      <alignment horizontal="right" vertical="center"/>
    </xf>
    <xf numFmtId="38" fontId="10" fillId="5" borderId="93" xfId="1" applyNumberFormat="1" applyFont="1" applyFill="1" applyBorder="1" applyAlignment="1">
      <alignment horizontal="center" vertical="center"/>
    </xf>
    <xf numFmtId="38" fontId="10" fillId="5" borderId="94" xfId="1" applyNumberFormat="1" applyFont="1" applyFill="1" applyBorder="1" applyAlignment="1">
      <alignment horizontal="center" vertical="center"/>
    </xf>
    <xf numFmtId="0" fontId="10" fillId="6" borderId="32" xfId="0" applyFont="1" applyFill="1" applyBorder="1" applyAlignment="1">
      <alignment horizontal="left" vertical="center" wrapText="1"/>
    </xf>
    <xf numFmtId="38" fontId="10" fillId="5" borderId="20" xfId="1" applyNumberFormat="1" applyFont="1" applyFill="1" applyBorder="1" applyAlignment="1">
      <alignment horizontal="center" vertical="center"/>
    </xf>
    <xf numFmtId="176" fontId="17" fillId="5" borderId="54" xfId="0" applyNumberFormat="1" applyFont="1" applyFill="1" applyBorder="1" applyAlignment="1">
      <alignment horizontal="center" vertical="center"/>
    </xf>
    <xf numFmtId="176" fontId="17" fillId="5" borderId="37" xfId="0" applyNumberFormat="1" applyFont="1" applyFill="1" applyBorder="1" applyAlignment="1">
      <alignment horizontal="center" vertical="center"/>
    </xf>
    <xf numFmtId="176" fontId="17" fillId="5" borderId="32" xfId="0" applyNumberFormat="1" applyFont="1" applyFill="1" applyBorder="1" applyAlignment="1">
      <alignment horizontal="center" vertical="center"/>
    </xf>
    <xf numFmtId="176" fontId="10" fillId="5" borderId="54" xfId="0" applyNumberFormat="1" applyFont="1" applyFill="1" applyBorder="1" applyAlignment="1">
      <alignment horizontal="center" vertical="center"/>
    </xf>
    <xf numFmtId="176" fontId="10" fillId="5" borderId="37" xfId="0" applyNumberFormat="1" applyFont="1" applyFill="1" applyBorder="1" applyAlignment="1">
      <alignment horizontal="center" vertical="center"/>
    </xf>
    <xf numFmtId="176" fontId="10" fillId="5" borderId="32" xfId="0" applyNumberFormat="1" applyFont="1" applyFill="1" applyBorder="1" applyAlignment="1">
      <alignment horizontal="center" vertical="center"/>
    </xf>
    <xf numFmtId="183" fontId="3" fillId="5" borderId="31" xfId="7" applyNumberFormat="1" applyFont="1" applyFill="1" applyBorder="1" applyAlignment="1">
      <alignment horizontal="center" vertical="center"/>
    </xf>
    <xf numFmtId="183" fontId="3" fillId="5" borderId="87" xfId="7" applyNumberFormat="1" applyFont="1" applyFill="1" applyBorder="1" applyAlignment="1">
      <alignment horizontal="center" vertical="center"/>
    </xf>
    <xf numFmtId="183" fontId="3" fillId="5" borderId="92" xfId="7" applyNumberFormat="1" applyFont="1" applyFill="1" applyBorder="1" applyAlignment="1">
      <alignment horizontal="center" vertical="center"/>
    </xf>
    <xf numFmtId="176" fontId="17" fillId="5" borderId="33" xfId="0" applyNumberFormat="1" applyFont="1" applyFill="1" applyBorder="1" applyAlignment="1">
      <alignment horizontal="center" vertical="center"/>
    </xf>
    <xf numFmtId="176" fontId="17" fillId="5" borderId="2" xfId="0" applyNumberFormat="1" applyFont="1" applyFill="1" applyBorder="1" applyAlignment="1">
      <alignment horizontal="center" vertical="center"/>
    </xf>
    <xf numFmtId="183" fontId="8" fillId="5" borderId="70" xfId="7" applyNumberFormat="1" applyFont="1" applyFill="1" applyBorder="1" applyAlignment="1" applyProtection="1">
      <alignment horizontal="center" vertical="center"/>
    </xf>
    <xf numFmtId="183" fontId="8" fillId="5" borderId="72" xfId="7" applyNumberFormat="1" applyFont="1" applyFill="1" applyBorder="1" applyAlignment="1" applyProtection="1">
      <alignment horizontal="center" vertical="center"/>
    </xf>
    <xf numFmtId="0" fontId="12" fillId="0" borderId="0" xfId="5" applyFont="1">
      <alignment vertical="center"/>
    </xf>
    <xf numFmtId="0" fontId="12" fillId="0" borderId="0" xfId="5" applyFont="1" applyProtection="1">
      <alignment vertical="center"/>
    </xf>
    <xf numFmtId="0" fontId="33" fillId="0" borderId="0" xfId="0" applyFont="1" applyProtection="1">
      <alignment vertical="center"/>
    </xf>
    <xf numFmtId="38" fontId="9" fillId="11" borderId="42" xfId="9" applyNumberFormat="1" applyFill="1" applyBorder="1" applyAlignment="1">
      <alignment horizontal="right" vertical="center"/>
    </xf>
    <xf numFmtId="38" fontId="9" fillId="11" borderId="17" xfId="9" applyNumberFormat="1" applyFill="1" applyBorder="1" applyAlignment="1">
      <alignment horizontal="right" vertical="center"/>
    </xf>
    <xf numFmtId="38" fontId="9" fillId="11" borderId="20" xfId="9" applyNumberFormat="1" applyFill="1" applyBorder="1" applyAlignment="1">
      <alignment horizontal="right" vertical="center"/>
    </xf>
    <xf numFmtId="38" fontId="9" fillId="11" borderId="94" xfId="9" applyNumberFormat="1" applyFill="1" applyBorder="1" applyAlignment="1">
      <alignment horizontal="right" vertical="center"/>
    </xf>
    <xf numFmtId="38" fontId="9" fillId="11" borderId="24" xfId="9" applyNumberFormat="1" applyFill="1" applyBorder="1" applyAlignment="1">
      <alignment horizontal="right" vertical="center"/>
    </xf>
    <xf numFmtId="0" fontId="9" fillId="11" borderId="93" xfId="9" applyFill="1" applyBorder="1" applyAlignment="1">
      <alignment horizontal="right" vertical="center"/>
    </xf>
    <xf numFmtId="0" fontId="9" fillId="11" borderId="17" xfId="9" applyFill="1" applyBorder="1" applyAlignment="1">
      <alignment horizontal="right" vertical="center"/>
    </xf>
    <xf numFmtId="0" fontId="9" fillId="11" borderId="24" xfId="9" applyFill="1" applyBorder="1" applyAlignment="1">
      <alignment horizontal="right" vertical="center"/>
    </xf>
    <xf numFmtId="0" fontId="10" fillId="3" borderId="8" xfId="0" applyFont="1" applyFill="1" applyBorder="1" applyAlignment="1">
      <alignment horizontal="center" vertical="center"/>
    </xf>
    <xf numFmtId="0" fontId="10" fillId="2" borderId="24" xfId="0" applyFont="1" applyFill="1" applyBorder="1" applyAlignment="1" applyProtection="1">
      <alignment horizontal="left" vertical="top" wrapText="1"/>
      <protection locked="0"/>
    </xf>
    <xf numFmtId="0" fontId="17" fillId="2" borderId="5" xfId="0" applyFont="1" applyFill="1" applyBorder="1" applyAlignment="1" applyProtection="1">
      <alignment horizontal="center" vertical="center" wrapText="1"/>
      <protection locked="0"/>
    </xf>
    <xf numFmtId="0" fontId="10" fillId="5" borderId="92" xfId="0" applyFont="1" applyFill="1" applyBorder="1" applyAlignment="1">
      <alignment horizontal="center" vertical="center"/>
    </xf>
    <xf numFmtId="0" fontId="10" fillId="5" borderId="87" xfId="0" applyFont="1" applyFill="1" applyBorder="1" applyAlignment="1">
      <alignment horizontal="center" vertical="center"/>
    </xf>
    <xf numFmtId="0" fontId="3" fillId="3" borderId="32" xfId="3" applyFont="1" applyFill="1" applyBorder="1" applyAlignment="1">
      <alignment horizontal="center" vertical="top" wrapText="1"/>
    </xf>
    <xf numFmtId="0" fontId="3" fillId="2" borderId="31" xfId="4" applyNumberFormat="1" applyFont="1" applyFill="1" applyBorder="1" applyAlignment="1" applyProtection="1">
      <alignment horizontal="center" vertical="center" wrapText="1"/>
      <protection locked="0"/>
    </xf>
    <xf numFmtId="0" fontId="10" fillId="2" borderId="54" xfId="0" applyFont="1" applyFill="1" applyBorder="1" applyAlignment="1" applyProtection="1">
      <alignment horizontal="center" vertical="center" wrapText="1"/>
      <protection locked="0"/>
    </xf>
    <xf numFmtId="0" fontId="10" fillId="6" borderId="54" xfId="0" applyFont="1" applyFill="1" applyBorder="1" applyAlignment="1" applyProtection="1">
      <alignment horizontal="left" vertical="center" wrapText="1"/>
      <protection locked="0"/>
    </xf>
    <xf numFmtId="0" fontId="3" fillId="2" borderId="87" xfId="4" applyNumberFormat="1" applyFont="1" applyFill="1" applyBorder="1" applyAlignment="1" applyProtection="1">
      <alignment horizontal="center" vertical="center" wrapText="1"/>
      <protection locked="0"/>
    </xf>
    <xf numFmtId="0" fontId="10" fillId="2" borderId="37" xfId="0" applyFont="1" applyFill="1" applyBorder="1" applyAlignment="1" applyProtection="1">
      <alignment horizontal="center" vertical="center" wrapText="1"/>
      <protection locked="0"/>
    </xf>
    <xf numFmtId="0" fontId="10" fillId="6" borderId="37" xfId="0" applyFont="1" applyFill="1" applyBorder="1" applyAlignment="1" applyProtection="1">
      <alignment horizontal="left" vertical="center" wrapText="1"/>
      <protection locked="0"/>
    </xf>
    <xf numFmtId="0" fontId="3" fillId="2" borderId="92" xfId="4" applyNumberFormat="1"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181" fontId="10" fillId="2" borderId="54" xfId="0" applyNumberFormat="1" applyFont="1" applyFill="1" applyBorder="1" applyAlignment="1" applyProtection="1">
      <alignment horizontal="center" vertical="center"/>
      <protection locked="0"/>
    </xf>
    <xf numFmtId="181" fontId="10" fillId="2" borderId="37" xfId="0" applyNumberFormat="1" applyFont="1" applyFill="1" applyBorder="1" applyAlignment="1" applyProtection="1">
      <alignment horizontal="center" vertical="center"/>
      <protection locked="0"/>
    </xf>
    <xf numFmtId="181" fontId="10" fillId="2" borderId="32" xfId="0" applyNumberFormat="1" applyFont="1" applyFill="1" applyBorder="1" applyAlignment="1" applyProtection="1">
      <alignment horizontal="center" vertical="center"/>
      <protection locked="0"/>
    </xf>
    <xf numFmtId="0" fontId="10" fillId="2" borderId="125" xfId="0" applyFont="1" applyFill="1" applyBorder="1" applyAlignment="1" applyProtection="1">
      <alignment horizontal="center" vertical="center"/>
      <protection locked="0"/>
    </xf>
    <xf numFmtId="0" fontId="10" fillId="2" borderId="109" xfId="0" applyFont="1" applyFill="1" applyBorder="1" applyAlignment="1" applyProtection="1">
      <alignment horizontal="center" vertical="center"/>
      <protection locked="0"/>
    </xf>
    <xf numFmtId="0" fontId="10" fillId="2" borderId="61" xfId="0" applyFont="1" applyFill="1" applyBorder="1" applyAlignment="1" applyProtection="1">
      <alignment horizontal="center" vertical="center"/>
      <protection locked="0"/>
    </xf>
    <xf numFmtId="0" fontId="3" fillId="2" borderId="31" xfId="3" applyNumberFormat="1" applyFont="1" applyFill="1" applyBorder="1" applyAlignment="1" applyProtection="1">
      <alignment horizontal="center" vertical="center" wrapText="1"/>
      <protection locked="0"/>
    </xf>
    <xf numFmtId="0" fontId="3" fillId="2" borderId="87" xfId="3" applyNumberFormat="1" applyFont="1" applyFill="1" applyBorder="1" applyAlignment="1" applyProtection="1">
      <alignment horizontal="center" vertical="center" wrapText="1"/>
      <protection locked="0"/>
    </xf>
    <xf numFmtId="0" fontId="3" fillId="2" borderId="92" xfId="3" applyNumberFormat="1" applyFont="1" applyFill="1" applyBorder="1" applyAlignment="1" applyProtection="1">
      <alignment horizontal="center" vertical="center" wrapText="1"/>
      <protection locked="0"/>
    </xf>
    <xf numFmtId="38" fontId="3" fillId="2" borderId="31" xfId="3" applyNumberFormat="1" applyFont="1" applyFill="1" applyBorder="1" applyAlignment="1" applyProtection="1">
      <alignment horizontal="right" vertical="center" wrapText="1"/>
      <protection locked="0"/>
    </xf>
    <xf numFmtId="38" fontId="10" fillId="2" borderId="54" xfId="1" applyNumberFormat="1" applyFont="1" applyFill="1" applyBorder="1" applyAlignment="1" applyProtection="1">
      <alignment horizontal="right" vertical="center"/>
      <protection locked="0"/>
    </xf>
    <xf numFmtId="38" fontId="10" fillId="2" borderId="54" xfId="5" applyNumberFormat="1" applyFont="1" applyFill="1" applyBorder="1" applyAlignment="1" applyProtection="1">
      <alignment horizontal="right" vertical="center" wrapText="1"/>
      <protection locked="0"/>
    </xf>
    <xf numFmtId="38" fontId="10" fillId="2" borderId="54" xfId="0" applyNumberFormat="1" applyFont="1" applyFill="1" applyBorder="1" applyAlignment="1" applyProtection="1">
      <alignment horizontal="right" vertical="center"/>
      <protection locked="0"/>
    </xf>
    <xf numFmtId="38" fontId="3" fillId="2" borderId="54" xfId="3" applyNumberFormat="1" applyFont="1" applyFill="1" applyBorder="1" applyAlignment="1" applyProtection="1">
      <alignment horizontal="right" vertical="center" wrapText="1"/>
      <protection locked="0"/>
    </xf>
    <xf numFmtId="38" fontId="3" fillId="2" borderId="87" xfId="3" applyNumberFormat="1" applyFont="1" applyFill="1" applyBorder="1" applyAlignment="1" applyProtection="1">
      <alignment horizontal="right" vertical="center" wrapText="1"/>
      <protection locked="0"/>
    </xf>
    <xf numFmtId="38" fontId="10" fillId="2" borderId="37" xfId="1" applyNumberFormat="1" applyFont="1" applyFill="1" applyBorder="1" applyAlignment="1" applyProtection="1">
      <alignment horizontal="right" vertical="center"/>
      <protection locked="0"/>
    </xf>
    <xf numFmtId="38" fontId="10" fillId="2" borderId="37" xfId="5" applyNumberFormat="1" applyFont="1" applyFill="1" applyBorder="1" applyAlignment="1" applyProtection="1">
      <alignment horizontal="right" vertical="center" wrapText="1"/>
      <protection locked="0"/>
    </xf>
    <xf numFmtId="38" fontId="10" fillId="2" borderId="37" xfId="0" applyNumberFormat="1" applyFont="1" applyFill="1" applyBorder="1" applyAlignment="1" applyProtection="1">
      <alignment horizontal="right" vertical="center"/>
      <protection locked="0"/>
    </xf>
    <xf numFmtId="38" fontId="3" fillId="2" borderId="37" xfId="3" applyNumberFormat="1" applyFont="1" applyFill="1" applyBorder="1" applyAlignment="1" applyProtection="1">
      <alignment horizontal="right" vertical="center" wrapText="1"/>
      <protection locked="0"/>
    </xf>
    <xf numFmtId="38" fontId="3" fillId="2" borderId="92" xfId="3" applyNumberFormat="1" applyFont="1" applyFill="1" applyBorder="1" applyAlignment="1" applyProtection="1">
      <alignment horizontal="right" vertical="center" wrapText="1"/>
      <protection locked="0"/>
    </xf>
    <xf numFmtId="38" fontId="10" fillId="2" borderId="32" xfId="1" applyNumberFormat="1" applyFont="1" applyFill="1" applyBorder="1" applyAlignment="1" applyProtection="1">
      <alignment horizontal="right" vertical="center"/>
      <protection locked="0"/>
    </xf>
    <xf numFmtId="38" fontId="10" fillId="2" borderId="32" xfId="5" applyNumberFormat="1" applyFont="1" applyFill="1" applyBorder="1" applyAlignment="1" applyProtection="1">
      <alignment horizontal="right" vertical="center" wrapText="1"/>
      <protection locked="0"/>
    </xf>
    <xf numFmtId="38" fontId="10" fillId="2" borderId="32" xfId="0" applyNumberFormat="1" applyFont="1" applyFill="1" applyBorder="1" applyAlignment="1" applyProtection="1">
      <alignment horizontal="right" vertical="center"/>
      <protection locked="0"/>
    </xf>
    <xf numFmtId="38" fontId="3" fillId="2" borderId="32" xfId="3" applyNumberFormat="1" applyFont="1" applyFill="1" applyBorder="1" applyAlignment="1" applyProtection="1">
      <alignment horizontal="right" vertical="center" wrapText="1"/>
      <protection locked="0"/>
    </xf>
    <xf numFmtId="181" fontId="17" fillId="2" borderId="54" xfId="0" applyNumberFormat="1" applyFont="1" applyFill="1" applyBorder="1" applyAlignment="1" applyProtection="1">
      <alignment horizontal="center" vertical="center"/>
      <protection locked="0"/>
    </xf>
    <xf numFmtId="181" fontId="17" fillId="2" borderId="37" xfId="0" applyNumberFormat="1" applyFont="1" applyFill="1" applyBorder="1" applyAlignment="1" applyProtection="1">
      <alignment horizontal="center" vertical="center"/>
      <protection locked="0"/>
    </xf>
    <xf numFmtId="181" fontId="17" fillId="2" borderId="32" xfId="0" applyNumberFormat="1" applyFont="1" applyFill="1" applyBorder="1" applyAlignment="1" applyProtection="1">
      <alignment horizontal="center" vertical="center"/>
      <protection locked="0"/>
    </xf>
    <xf numFmtId="38" fontId="8" fillId="2" borderId="31" xfId="3" applyNumberFormat="1" applyFont="1" applyFill="1" applyBorder="1" applyAlignment="1" applyProtection="1">
      <alignment horizontal="right" vertical="center" wrapText="1"/>
      <protection locked="0"/>
    </xf>
    <xf numFmtId="38" fontId="17" fillId="2" borderId="54" xfId="1" applyNumberFormat="1" applyFont="1" applyFill="1" applyBorder="1" applyAlignment="1" applyProtection="1">
      <alignment horizontal="right" vertical="center"/>
      <protection locked="0"/>
    </xf>
    <xf numFmtId="38" fontId="17" fillId="2" borderId="54" xfId="5" applyNumberFormat="1" applyFont="1" applyFill="1" applyBorder="1" applyAlignment="1" applyProtection="1">
      <alignment horizontal="right" vertical="center" wrapText="1"/>
      <protection locked="0"/>
    </xf>
    <xf numFmtId="38" fontId="17" fillId="2" borderId="54" xfId="0" applyNumberFormat="1" applyFont="1" applyFill="1" applyBorder="1" applyAlignment="1" applyProtection="1">
      <alignment horizontal="right" vertical="center"/>
      <protection locked="0"/>
    </xf>
    <xf numFmtId="38" fontId="8" fillId="2" borderId="54" xfId="3" applyNumberFormat="1" applyFont="1" applyFill="1" applyBorder="1" applyAlignment="1" applyProtection="1">
      <alignment horizontal="right" vertical="center" wrapText="1"/>
      <protection locked="0"/>
    </xf>
    <xf numFmtId="38" fontId="8" fillId="2" borderId="87" xfId="3" applyNumberFormat="1" applyFont="1" applyFill="1" applyBorder="1" applyAlignment="1" applyProtection="1">
      <alignment horizontal="right" vertical="center" wrapText="1"/>
      <protection locked="0"/>
    </xf>
    <xf numFmtId="38" fontId="17" fillId="2" borderId="37" xfId="1" applyNumberFormat="1" applyFont="1" applyFill="1" applyBorder="1" applyAlignment="1" applyProtection="1">
      <alignment horizontal="right" vertical="center"/>
      <protection locked="0"/>
    </xf>
    <xf numFmtId="38" fontId="17" fillId="2" borderId="37" xfId="5" applyNumberFormat="1" applyFont="1" applyFill="1" applyBorder="1" applyAlignment="1" applyProtection="1">
      <alignment horizontal="right" vertical="center" wrapText="1"/>
      <protection locked="0"/>
    </xf>
    <xf numFmtId="38" fontId="17" fillId="2" borderId="37" xfId="0" applyNumberFormat="1" applyFont="1" applyFill="1" applyBorder="1" applyAlignment="1" applyProtection="1">
      <alignment horizontal="right" vertical="center"/>
      <protection locked="0"/>
    </xf>
    <xf numFmtId="38" fontId="8" fillId="2" borderId="37" xfId="3" applyNumberFormat="1" applyFont="1" applyFill="1" applyBorder="1" applyAlignment="1" applyProtection="1">
      <alignment horizontal="right" vertical="center" wrapText="1"/>
      <protection locked="0"/>
    </xf>
    <xf numFmtId="38" fontId="8" fillId="2" borderId="92" xfId="3" applyNumberFormat="1" applyFont="1" applyFill="1" applyBorder="1" applyAlignment="1" applyProtection="1">
      <alignment horizontal="right" vertical="center" wrapText="1"/>
      <protection locked="0"/>
    </xf>
    <xf numFmtId="38" fontId="17" fillId="2" borderId="32" xfId="1" applyNumberFormat="1" applyFont="1" applyFill="1" applyBorder="1" applyAlignment="1" applyProtection="1">
      <alignment horizontal="right" vertical="center"/>
      <protection locked="0"/>
    </xf>
    <xf numFmtId="38" fontId="17" fillId="2" borderId="32" xfId="5" applyNumberFormat="1" applyFont="1" applyFill="1" applyBorder="1" applyAlignment="1" applyProtection="1">
      <alignment horizontal="right" vertical="center" wrapText="1"/>
      <protection locked="0"/>
    </xf>
    <xf numFmtId="38" fontId="17" fillId="2" borderId="32" xfId="0" applyNumberFormat="1" applyFont="1" applyFill="1" applyBorder="1" applyAlignment="1" applyProtection="1">
      <alignment horizontal="right" vertical="center"/>
      <protection locked="0"/>
    </xf>
    <xf numFmtId="38" fontId="8" fillId="2" borderId="32" xfId="3" applyNumberFormat="1" applyFont="1" applyFill="1" applyBorder="1" applyAlignment="1" applyProtection="1">
      <alignment horizontal="right" vertical="center" wrapText="1"/>
      <protection locked="0"/>
    </xf>
    <xf numFmtId="176" fontId="10" fillId="2" borderId="57" xfId="0" applyNumberFormat="1" applyFont="1" applyFill="1" applyBorder="1" applyAlignment="1" applyProtection="1">
      <alignment horizontal="right" vertical="center"/>
      <protection locked="0"/>
    </xf>
    <xf numFmtId="0" fontId="10" fillId="2" borderId="100" xfId="0" applyFont="1" applyFill="1" applyBorder="1" applyAlignment="1" applyProtection="1">
      <alignment horizontal="left" vertical="center"/>
      <protection locked="0"/>
    </xf>
    <xf numFmtId="0" fontId="10" fillId="2" borderId="98" xfId="0" applyFont="1" applyFill="1" applyBorder="1" applyAlignment="1" applyProtection="1">
      <alignment horizontal="left" vertical="center"/>
      <protection locked="0"/>
    </xf>
    <xf numFmtId="0" fontId="10" fillId="2" borderId="104" xfId="0" applyFont="1" applyFill="1" applyBorder="1" applyAlignment="1" applyProtection="1">
      <alignment horizontal="left" vertical="center"/>
      <protection locked="0"/>
    </xf>
    <xf numFmtId="0" fontId="10" fillId="2" borderId="97" xfId="0" applyFont="1" applyFill="1" applyBorder="1" applyAlignment="1" applyProtection="1">
      <alignment horizontal="left" vertical="center"/>
      <protection locked="0"/>
    </xf>
    <xf numFmtId="0" fontId="10" fillId="2" borderId="99" xfId="0" applyFont="1" applyFill="1" applyBorder="1" applyAlignment="1" applyProtection="1">
      <alignment horizontal="left" vertical="center"/>
      <protection locked="0"/>
    </xf>
    <xf numFmtId="0" fontId="41" fillId="0" borderId="0" xfId="0" applyFont="1">
      <alignment vertical="center"/>
    </xf>
    <xf numFmtId="177" fontId="3" fillId="5" borderId="74" xfId="7" applyNumberFormat="1" applyFont="1" applyFill="1" applyBorder="1" applyAlignment="1" applyProtection="1">
      <alignment horizontal="center" vertical="center"/>
    </xf>
    <xf numFmtId="177" fontId="3" fillId="5" borderId="72" xfId="7" applyNumberFormat="1" applyFont="1" applyFill="1" applyBorder="1" applyAlignment="1" applyProtection="1">
      <alignment horizontal="center" vertical="center"/>
    </xf>
    <xf numFmtId="177" fontId="3" fillId="5" borderId="71" xfId="7" applyNumberFormat="1" applyFont="1" applyFill="1" applyBorder="1" applyAlignment="1" applyProtection="1">
      <alignment horizontal="center" vertical="center"/>
    </xf>
    <xf numFmtId="183" fontId="3" fillId="5" borderId="74" xfId="7" applyNumberFormat="1" applyFont="1" applyFill="1" applyBorder="1" applyAlignment="1" applyProtection="1">
      <alignment horizontal="center" vertical="center"/>
    </xf>
    <xf numFmtId="183" fontId="3" fillId="5" borderId="72" xfId="7" applyNumberFormat="1" applyFont="1" applyFill="1" applyBorder="1" applyAlignment="1" applyProtection="1">
      <alignment horizontal="center" vertical="center"/>
    </xf>
    <xf numFmtId="183" fontId="3" fillId="5" borderId="71" xfId="7" applyNumberFormat="1" applyFont="1" applyFill="1" applyBorder="1" applyAlignment="1" applyProtection="1">
      <alignment horizontal="center" vertical="center"/>
    </xf>
    <xf numFmtId="183" fontId="3" fillId="5" borderId="70" xfId="7" applyNumberFormat="1" applyFont="1" applyFill="1" applyBorder="1" applyAlignment="1" applyProtection="1">
      <alignment horizontal="center" vertical="center"/>
    </xf>
    <xf numFmtId="183" fontId="3" fillId="5" borderId="103" xfId="7" applyNumberFormat="1" applyFont="1" applyFill="1" applyBorder="1" applyAlignment="1" applyProtection="1">
      <alignment horizontal="center" vertical="center"/>
    </xf>
    <xf numFmtId="0" fontId="10" fillId="5" borderId="27" xfId="0" applyFont="1" applyFill="1" applyBorder="1" applyAlignment="1" applyProtection="1">
      <alignment horizontal="center" vertical="center"/>
    </xf>
    <xf numFmtId="38" fontId="10" fillId="5" borderId="100" xfId="1" applyFont="1" applyFill="1" applyBorder="1" applyAlignment="1" applyProtection="1">
      <alignment horizontal="right" vertical="center"/>
    </xf>
    <xf numFmtId="0" fontId="10" fillId="5" borderId="16" xfId="0" applyFont="1" applyFill="1" applyBorder="1" applyAlignment="1" applyProtection="1">
      <alignment horizontal="center" vertical="center"/>
    </xf>
    <xf numFmtId="38" fontId="10" fillId="5" borderId="98" xfId="1" applyFont="1" applyFill="1" applyBorder="1" applyAlignment="1" applyProtection="1">
      <alignment horizontal="right" vertical="center"/>
    </xf>
    <xf numFmtId="0" fontId="10" fillId="5" borderId="35" xfId="0" applyFont="1" applyFill="1" applyBorder="1" applyAlignment="1" applyProtection="1">
      <alignment horizontal="center" vertical="center"/>
    </xf>
    <xf numFmtId="38" fontId="10" fillId="5" borderId="104" xfId="1" applyFont="1" applyFill="1" applyBorder="1" applyAlignment="1" applyProtection="1">
      <alignment horizontal="right" vertical="center"/>
    </xf>
    <xf numFmtId="0" fontId="10" fillId="5" borderId="23" xfId="0" applyFont="1" applyFill="1" applyBorder="1" applyAlignment="1" applyProtection="1">
      <alignment horizontal="center" vertical="center"/>
    </xf>
    <xf numFmtId="38" fontId="10" fillId="5" borderId="97" xfId="1" applyFont="1" applyFill="1" applyBorder="1" applyAlignment="1" applyProtection="1">
      <alignment horizontal="center" vertical="center"/>
    </xf>
    <xf numFmtId="38" fontId="10" fillId="5" borderId="98" xfId="1" applyFont="1" applyFill="1" applyBorder="1" applyAlignment="1" applyProtection="1">
      <alignment horizontal="center" vertical="center"/>
    </xf>
    <xf numFmtId="0" fontId="10" fillId="5" borderId="18" xfId="0" applyFont="1" applyFill="1" applyBorder="1" applyAlignment="1" applyProtection="1">
      <alignment horizontal="center" vertical="center"/>
    </xf>
    <xf numFmtId="38" fontId="10" fillId="5" borderId="99" xfId="1" applyFont="1" applyFill="1" applyBorder="1" applyAlignment="1" applyProtection="1">
      <alignment horizontal="center" vertical="center"/>
    </xf>
    <xf numFmtId="0" fontId="10" fillId="2" borderId="28" xfId="0" applyFont="1" applyFill="1" applyBorder="1" applyAlignment="1" applyProtection="1">
      <alignment horizontal="center" vertical="center" wrapText="1"/>
      <protection locked="0"/>
    </xf>
    <xf numFmtId="0" fontId="10" fillId="6" borderId="28" xfId="0" applyFont="1" applyFill="1" applyBorder="1" applyAlignment="1" applyProtection="1">
      <alignment horizontal="left" vertical="center" wrapText="1"/>
      <protection locked="0"/>
    </xf>
    <xf numFmtId="176" fontId="10" fillId="5" borderId="33" xfId="0" applyNumberFormat="1" applyFont="1" applyFill="1" applyBorder="1" applyAlignment="1">
      <alignment horizontal="center" vertical="center"/>
    </xf>
    <xf numFmtId="0" fontId="10" fillId="5" borderId="62" xfId="0" applyFont="1" applyFill="1" applyBorder="1" applyAlignment="1">
      <alignment horizontal="center" vertical="center"/>
    </xf>
    <xf numFmtId="182" fontId="10" fillId="2" borderId="33" xfId="0" applyNumberFormat="1" applyFont="1" applyFill="1" applyBorder="1" applyAlignment="1" applyProtection="1">
      <alignment horizontal="center" vertical="center"/>
      <protection locked="0"/>
    </xf>
    <xf numFmtId="0" fontId="10" fillId="5" borderId="68" xfId="0" applyFont="1" applyFill="1" applyBorder="1" applyAlignment="1">
      <alignment horizontal="center" vertical="center"/>
    </xf>
    <xf numFmtId="177" fontId="3" fillId="5" borderId="70" xfId="7" applyNumberFormat="1" applyFont="1" applyFill="1" applyBorder="1" applyAlignment="1" applyProtection="1">
      <alignment horizontal="center" vertical="center"/>
    </xf>
    <xf numFmtId="0" fontId="3" fillId="5" borderId="70" xfId="3" applyFont="1" applyFill="1" applyBorder="1" applyAlignment="1">
      <alignment horizontal="center" vertical="center" wrapText="1"/>
    </xf>
    <xf numFmtId="38" fontId="3" fillId="2" borderId="27" xfId="3" applyNumberFormat="1" applyFont="1" applyFill="1" applyBorder="1" applyAlignment="1" applyProtection="1">
      <alignment horizontal="center" vertical="center" wrapText="1"/>
      <protection locked="0"/>
    </xf>
    <xf numFmtId="38" fontId="10" fillId="2" borderId="28" xfId="1" applyNumberFormat="1" applyFont="1" applyFill="1" applyBorder="1" applyAlignment="1" applyProtection="1">
      <alignment horizontal="right" vertical="center"/>
      <protection locked="0"/>
    </xf>
    <xf numFmtId="38" fontId="3" fillId="2" borderId="28" xfId="3" applyNumberFormat="1" applyFont="1" applyFill="1" applyBorder="1" applyAlignment="1" applyProtection="1">
      <alignment horizontal="center" vertical="center" wrapText="1"/>
      <protection locked="0"/>
    </xf>
    <xf numFmtId="38" fontId="3" fillId="2" borderId="42" xfId="3" applyNumberFormat="1" applyFont="1" applyFill="1" applyBorder="1" applyAlignment="1" applyProtection="1">
      <alignment horizontal="center" vertical="center" wrapText="1"/>
      <protection locked="0"/>
    </xf>
    <xf numFmtId="0" fontId="10" fillId="5" borderId="27" xfId="0" applyFont="1" applyFill="1" applyBorder="1" applyAlignment="1">
      <alignment horizontal="center" vertical="center"/>
    </xf>
    <xf numFmtId="38" fontId="10" fillId="5" borderId="100" xfId="1" applyFont="1" applyFill="1" applyBorder="1" applyAlignment="1">
      <alignment horizontal="center" vertical="center"/>
    </xf>
    <xf numFmtId="0" fontId="10" fillId="2" borderId="5" xfId="0" applyFont="1" applyFill="1" applyBorder="1" applyAlignment="1" applyProtection="1">
      <alignment horizontal="center" vertical="center" wrapText="1"/>
      <protection locked="0"/>
    </xf>
    <xf numFmtId="0" fontId="10" fillId="6" borderId="5" xfId="0" applyFont="1" applyFill="1" applyBorder="1" applyAlignment="1" applyProtection="1">
      <alignment horizontal="left" vertical="center" wrapText="1"/>
      <protection locked="0"/>
    </xf>
    <xf numFmtId="176" fontId="10" fillId="5" borderId="2" xfId="0" applyNumberFormat="1" applyFont="1" applyFill="1" applyBorder="1" applyAlignment="1">
      <alignment horizontal="center" vertical="center"/>
    </xf>
    <xf numFmtId="0" fontId="10" fillId="5" borderId="63" xfId="0" applyFont="1" applyFill="1" applyBorder="1" applyAlignment="1">
      <alignment horizontal="center" vertical="center"/>
    </xf>
    <xf numFmtId="182" fontId="10" fillId="2" borderId="2" xfId="0" applyNumberFormat="1" applyFont="1" applyFill="1" applyBorder="1" applyAlignment="1" applyProtection="1">
      <alignment horizontal="center" vertical="center"/>
      <protection locked="0"/>
    </xf>
    <xf numFmtId="0" fontId="3" fillId="5" borderId="72" xfId="3" applyFont="1" applyFill="1" applyBorder="1" applyAlignment="1">
      <alignment horizontal="center" vertical="center" wrapText="1"/>
    </xf>
    <xf numFmtId="38" fontId="3" fillId="2" borderId="16" xfId="3" applyNumberFormat="1" applyFont="1" applyFill="1" applyBorder="1" applyAlignment="1" applyProtection="1">
      <alignment horizontal="right" vertical="center" wrapText="1"/>
      <protection locked="0"/>
    </xf>
    <xf numFmtId="38" fontId="10" fillId="2" borderId="5" xfId="1" applyNumberFormat="1" applyFont="1" applyFill="1" applyBorder="1" applyAlignment="1" applyProtection="1">
      <alignment horizontal="right" vertical="center"/>
      <protection locked="0"/>
    </xf>
    <xf numFmtId="38" fontId="10" fillId="2" borderId="5" xfId="5" applyNumberFormat="1" applyFont="1" applyFill="1" applyBorder="1" applyAlignment="1" applyProtection="1">
      <alignment horizontal="right" vertical="center" wrapText="1"/>
      <protection locked="0"/>
    </xf>
    <xf numFmtId="38" fontId="10" fillId="2" borderId="5" xfId="0" applyNumberFormat="1" applyFont="1" applyFill="1" applyBorder="1" applyAlignment="1" applyProtection="1">
      <alignment horizontal="right" vertical="center"/>
      <protection locked="0"/>
    </xf>
    <xf numFmtId="38" fontId="3" fillId="2" borderId="5" xfId="3" applyNumberFormat="1" applyFont="1" applyFill="1" applyBorder="1" applyAlignment="1" applyProtection="1">
      <alignment horizontal="right" vertical="center" wrapText="1"/>
      <protection locked="0"/>
    </xf>
    <xf numFmtId="38" fontId="3" fillId="2" borderId="17" xfId="3" applyNumberFormat="1" applyFont="1" applyFill="1" applyBorder="1" applyAlignment="1" applyProtection="1">
      <alignment horizontal="center" vertical="center" wrapText="1"/>
      <protection locked="0"/>
    </xf>
    <xf numFmtId="0" fontId="10" fillId="5" borderId="16" xfId="0" applyFont="1" applyFill="1" applyBorder="1" applyAlignment="1">
      <alignment horizontal="center" vertical="center"/>
    </xf>
    <xf numFmtId="38" fontId="10" fillId="5" borderId="98" xfId="1" applyFont="1" applyFill="1" applyBorder="1" applyAlignment="1">
      <alignment horizontal="center" vertical="center"/>
    </xf>
    <xf numFmtId="38" fontId="3" fillId="2" borderId="16" xfId="3" applyNumberFormat="1" applyFont="1" applyFill="1" applyBorder="1" applyAlignment="1" applyProtection="1">
      <alignment horizontal="center" vertical="center" wrapText="1"/>
      <protection locked="0"/>
    </xf>
    <xf numFmtId="38" fontId="3" fillId="2" borderId="5" xfId="3" applyNumberFormat="1" applyFont="1" applyFill="1" applyBorder="1" applyAlignment="1" applyProtection="1">
      <alignment horizontal="center" vertical="center" wrapText="1"/>
      <protection locked="0"/>
    </xf>
    <xf numFmtId="0" fontId="3" fillId="2" borderId="35" xfId="4"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wrapText="1"/>
      <protection locked="0"/>
    </xf>
    <xf numFmtId="0" fontId="10" fillId="6" borderId="36" xfId="0" applyFont="1" applyFill="1" applyBorder="1" applyAlignment="1" applyProtection="1">
      <alignment horizontal="left" vertical="center" wrapText="1"/>
      <protection locked="0"/>
    </xf>
    <xf numFmtId="0" fontId="10" fillId="5" borderId="102" xfId="0" applyFont="1" applyFill="1" applyBorder="1" applyAlignment="1">
      <alignment horizontal="center" vertical="center"/>
    </xf>
    <xf numFmtId="182" fontId="10" fillId="2" borderId="37" xfId="0" applyNumberFormat="1" applyFont="1" applyFill="1" applyBorder="1" applyAlignment="1" applyProtection="1">
      <alignment horizontal="center" vertical="center"/>
      <protection locked="0"/>
    </xf>
    <xf numFmtId="177" fontId="3" fillId="5" borderId="103" xfId="7" applyNumberFormat="1" applyFont="1" applyFill="1" applyBorder="1" applyAlignment="1" applyProtection="1">
      <alignment horizontal="center" vertical="center"/>
    </xf>
    <xf numFmtId="0" fontId="3" fillId="5" borderId="103" xfId="3" applyFont="1" applyFill="1" applyBorder="1" applyAlignment="1">
      <alignment horizontal="center" vertical="center" wrapText="1"/>
    </xf>
    <xf numFmtId="38" fontId="3" fillId="2" borderId="35" xfId="3" applyNumberFormat="1" applyFont="1" applyFill="1" applyBorder="1" applyAlignment="1" applyProtection="1">
      <alignment horizontal="center" vertical="center" wrapText="1"/>
      <protection locked="0"/>
    </xf>
    <xf numFmtId="38" fontId="10" fillId="2" borderId="36" xfId="1" applyNumberFormat="1" applyFont="1" applyFill="1" applyBorder="1" applyAlignment="1" applyProtection="1">
      <alignment horizontal="right" vertical="center"/>
      <protection locked="0"/>
    </xf>
    <xf numFmtId="38" fontId="3" fillId="2" borderId="36" xfId="3" applyNumberFormat="1" applyFont="1" applyFill="1" applyBorder="1" applyAlignment="1" applyProtection="1">
      <alignment horizontal="center" vertical="center" wrapText="1"/>
      <protection locked="0"/>
    </xf>
    <xf numFmtId="38" fontId="3" fillId="2" borderId="94" xfId="3" applyNumberFormat="1" applyFont="1" applyFill="1" applyBorder="1" applyAlignment="1" applyProtection="1">
      <alignment horizontal="center" vertical="center" wrapText="1"/>
      <protection locked="0"/>
    </xf>
    <xf numFmtId="0" fontId="10" fillId="5" borderId="35" xfId="0" applyFont="1" applyFill="1" applyBorder="1" applyAlignment="1">
      <alignment horizontal="center" vertical="center"/>
    </xf>
    <xf numFmtId="38" fontId="10" fillId="5" borderId="104" xfId="1" applyFont="1" applyFill="1" applyBorder="1" applyAlignment="1">
      <alignment horizontal="center" vertical="center"/>
    </xf>
    <xf numFmtId="0" fontId="3" fillId="2" borderId="23" xfId="4"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6" borderId="11" xfId="0" applyFont="1" applyFill="1" applyBorder="1" applyAlignment="1">
      <alignment horizontal="left" vertical="center" wrapText="1"/>
    </xf>
    <xf numFmtId="176" fontId="10" fillId="5" borderId="12" xfId="0" applyNumberFormat="1" applyFont="1" applyFill="1" applyBorder="1" applyAlignment="1">
      <alignment horizontal="center" vertical="center"/>
    </xf>
    <xf numFmtId="0" fontId="10" fillId="2" borderId="62" xfId="0" applyFont="1" applyFill="1" applyBorder="1" applyAlignment="1" applyProtection="1">
      <alignment horizontal="center" vertical="center"/>
      <protection locked="0"/>
    </xf>
    <xf numFmtId="182" fontId="10" fillId="2" borderId="12" xfId="0" applyNumberFormat="1" applyFont="1" applyFill="1" applyBorder="1" applyAlignment="1" applyProtection="1">
      <alignment horizontal="center" vertical="center"/>
      <protection locked="0"/>
    </xf>
    <xf numFmtId="0" fontId="3" fillId="2" borderId="74" xfId="3" applyFont="1" applyFill="1" applyBorder="1" applyAlignment="1" applyProtection="1">
      <alignment horizontal="center" vertical="center" wrapText="1"/>
      <protection locked="0"/>
    </xf>
    <xf numFmtId="38" fontId="3" fillId="2" borderId="23" xfId="3" applyNumberFormat="1" applyFont="1" applyFill="1" applyBorder="1" applyAlignment="1" applyProtection="1">
      <alignment horizontal="center" vertical="center" wrapText="1"/>
      <protection locked="0"/>
    </xf>
    <xf numFmtId="38" fontId="10" fillId="2" borderId="11" xfId="1" applyNumberFormat="1" applyFont="1" applyFill="1" applyBorder="1" applyAlignment="1" applyProtection="1">
      <alignment horizontal="right" vertical="center"/>
      <protection locked="0"/>
    </xf>
    <xf numFmtId="38" fontId="3" fillId="2" borderId="11" xfId="3" applyNumberFormat="1" applyFont="1" applyFill="1" applyBorder="1" applyAlignment="1" applyProtection="1">
      <alignment horizontal="center" vertical="center" wrapText="1"/>
      <protection locked="0"/>
    </xf>
    <xf numFmtId="38" fontId="3" fillId="2" borderId="24" xfId="3" applyNumberFormat="1" applyFont="1" applyFill="1" applyBorder="1" applyAlignment="1" applyProtection="1">
      <alignment horizontal="center" vertical="center" wrapText="1"/>
      <protection locked="0"/>
    </xf>
    <xf numFmtId="0" fontId="10" fillId="5" borderId="23" xfId="0" applyFont="1" applyFill="1" applyBorder="1" applyAlignment="1" applyProtection="1">
      <alignment horizontal="center" vertical="center"/>
      <protection locked="0"/>
    </xf>
    <xf numFmtId="38" fontId="10" fillId="5" borderId="97" xfId="1" applyFont="1" applyFill="1" applyBorder="1" applyAlignment="1">
      <alignment horizontal="center" vertical="center"/>
    </xf>
    <xf numFmtId="0" fontId="10" fillId="6" borderId="5" xfId="0" applyFont="1" applyFill="1" applyBorder="1" applyAlignment="1">
      <alignment horizontal="left" vertical="center" wrapText="1"/>
    </xf>
    <xf numFmtId="0" fontId="10" fillId="2" borderId="63" xfId="0" applyFont="1" applyFill="1" applyBorder="1" applyAlignment="1" applyProtection="1">
      <alignment horizontal="center" vertical="center"/>
      <protection locked="0"/>
    </xf>
    <xf numFmtId="0" fontId="3" fillId="2" borderId="72" xfId="3"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10" fillId="6" borderId="19" xfId="0" applyFont="1" applyFill="1" applyBorder="1" applyAlignment="1">
      <alignment horizontal="left" vertical="center" wrapText="1"/>
    </xf>
    <xf numFmtId="0" fontId="10" fillId="2" borderId="64" xfId="0" applyFont="1" applyFill="1" applyBorder="1" applyAlignment="1" applyProtection="1">
      <alignment horizontal="center" vertical="center"/>
      <protection locked="0"/>
    </xf>
    <xf numFmtId="182" fontId="10" fillId="2" borderId="32" xfId="0" applyNumberFormat="1" applyFont="1" applyFill="1" applyBorder="1" applyAlignment="1" applyProtection="1">
      <alignment horizontal="center" vertical="center"/>
      <protection locked="0"/>
    </xf>
    <xf numFmtId="0" fontId="3" fillId="2" borderId="71" xfId="3" applyFont="1" applyFill="1" applyBorder="1" applyAlignment="1" applyProtection="1">
      <alignment horizontal="center" vertical="center" wrapText="1"/>
      <protection locked="0"/>
    </xf>
    <xf numFmtId="38" fontId="3" fillId="2" borderId="18" xfId="3" applyNumberFormat="1" applyFont="1" applyFill="1" applyBorder="1" applyAlignment="1" applyProtection="1">
      <alignment horizontal="center" vertical="center" wrapText="1"/>
      <protection locked="0"/>
    </xf>
    <xf numFmtId="38" fontId="10" fillId="2" borderId="19" xfId="1" applyNumberFormat="1" applyFont="1" applyFill="1" applyBorder="1" applyAlignment="1" applyProtection="1">
      <alignment horizontal="right" vertical="center"/>
      <protection locked="0"/>
    </xf>
    <xf numFmtId="38" fontId="3" fillId="2" borderId="19" xfId="3" applyNumberFormat="1" applyFont="1" applyFill="1" applyBorder="1" applyAlignment="1" applyProtection="1">
      <alignment horizontal="center" vertical="center" wrapText="1"/>
      <protection locked="0"/>
    </xf>
    <xf numFmtId="38" fontId="3" fillId="2" borderId="20" xfId="3" applyNumberFormat="1" applyFont="1" applyFill="1" applyBorder="1" applyAlignment="1" applyProtection="1">
      <alignment horizontal="center" vertical="center" wrapText="1"/>
      <protection locked="0"/>
    </xf>
    <xf numFmtId="0" fontId="10" fillId="5" borderId="18" xfId="0" applyFont="1" applyFill="1" applyBorder="1" applyAlignment="1" applyProtection="1">
      <alignment horizontal="center" vertical="center"/>
      <protection locked="0"/>
    </xf>
    <xf numFmtId="38" fontId="10" fillId="5" borderId="99" xfId="1" applyFont="1" applyFill="1" applyBorder="1" applyAlignment="1">
      <alignment horizontal="center" vertical="center"/>
    </xf>
    <xf numFmtId="0" fontId="3" fillId="0" borderId="0" xfId="4" applyFont="1" applyFill="1" applyBorder="1" applyAlignment="1">
      <alignment vertical="top" wrapText="1"/>
    </xf>
    <xf numFmtId="0" fontId="3" fillId="0" borderId="0" xfId="4" applyFont="1" applyFill="1" applyBorder="1" applyAlignment="1" applyProtection="1">
      <alignment vertical="top" wrapText="1"/>
    </xf>
    <xf numFmtId="0" fontId="10" fillId="3" borderId="36" xfId="4" applyFont="1" applyFill="1" applyBorder="1" applyAlignment="1">
      <alignment horizontal="center" vertical="top" wrapText="1"/>
    </xf>
    <xf numFmtId="0" fontId="10" fillId="3" borderId="45" xfId="4" applyFont="1" applyFill="1" applyBorder="1" applyAlignment="1">
      <alignment horizontal="center" vertical="top" wrapText="1"/>
    </xf>
    <xf numFmtId="0" fontId="10" fillId="6" borderId="11" xfId="0" applyFont="1" applyFill="1" applyBorder="1" applyAlignment="1" applyProtection="1">
      <alignment horizontal="center" vertical="center" wrapText="1"/>
      <protection locked="0"/>
    </xf>
    <xf numFmtId="0" fontId="3" fillId="6" borderId="11" xfId="4" applyFont="1" applyFill="1" applyBorder="1" applyAlignment="1" applyProtection="1">
      <alignment horizontal="left" vertical="top" wrapText="1"/>
      <protection locked="0"/>
    </xf>
    <xf numFmtId="0" fontId="10" fillId="6" borderId="28" xfId="0" applyFont="1" applyFill="1" applyBorder="1" applyAlignment="1" applyProtection="1">
      <alignment horizontal="center" vertical="center" wrapText="1"/>
      <protection locked="0"/>
    </xf>
    <xf numFmtId="0" fontId="3" fillId="6" borderId="28" xfId="4" applyFont="1" applyFill="1" applyBorder="1" applyAlignment="1" applyProtection="1">
      <alignment horizontal="left" vertical="top" wrapText="1"/>
      <protection locked="0"/>
    </xf>
    <xf numFmtId="0" fontId="10" fillId="6" borderId="45" xfId="0" applyFont="1" applyFill="1" applyBorder="1" applyAlignment="1" applyProtection="1">
      <alignment horizontal="center" vertical="center" wrapText="1"/>
      <protection locked="0"/>
    </xf>
    <xf numFmtId="0" fontId="3" fillId="6" borderId="45" xfId="4" applyFont="1" applyFill="1" applyBorder="1" applyAlignment="1" applyProtection="1">
      <alignment horizontal="left" vertical="top" wrapText="1"/>
      <protection locked="0"/>
    </xf>
    <xf numFmtId="0" fontId="3" fillId="6" borderId="28"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10" fillId="0" borderId="41" xfId="0" applyFont="1" applyFill="1" applyBorder="1" applyAlignment="1">
      <alignment horizontal="center" vertical="center"/>
    </xf>
    <xf numFmtId="0" fontId="10" fillId="2" borderId="11" xfId="0" applyFont="1" applyFill="1" applyBorder="1" applyAlignment="1" applyProtection="1">
      <alignment horizontal="left" vertical="center" wrapText="1"/>
      <protection locked="0"/>
    </xf>
    <xf numFmtId="0" fontId="10" fillId="2" borderId="28" xfId="0" applyFont="1" applyFill="1" applyBorder="1" applyAlignment="1" applyProtection="1">
      <alignment horizontal="left" vertical="center" wrapText="1"/>
      <protection locked="0"/>
    </xf>
    <xf numFmtId="0" fontId="10" fillId="2" borderId="45" xfId="0" applyFont="1" applyFill="1" applyBorder="1" applyAlignment="1" applyProtection="1">
      <alignment horizontal="left" vertical="center" wrapText="1"/>
      <protection locked="0"/>
    </xf>
    <xf numFmtId="0" fontId="3" fillId="0" borderId="0" xfId="5" applyFont="1" applyBorder="1" applyProtection="1">
      <alignment vertical="center"/>
    </xf>
    <xf numFmtId="0" fontId="3" fillId="0" borderId="0" xfId="5" applyFont="1" applyProtection="1">
      <alignment vertical="center"/>
    </xf>
    <xf numFmtId="0" fontId="21" fillId="0" borderId="0" xfId="5" applyFont="1" applyProtection="1">
      <alignment vertical="center"/>
    </xf>
    <xf numFmtId="0" fontId="21" fillId="0" borderId="0" xfId="5" applyFont="1" applyBorder="1" applyProtection="1">
      <alignment vertical="center"/>
    </xf>
    <xf numFmtId="0" fontId="10" fillId="0" borderId="5" xfId="5" applyFont="1" applyBorder="1" applyProtection="1">
      <alignment vertical="center"/>
    </xf>
    <xf numFmtId="0" fontId="3" fillId="0" borderId="105" xfId="5" applyNumberFormat="1" applyFont="1" applyBorder="1" applyProtection="1">
      <alignment vertical="center"/>
    </xf>
    <xf numFmtId="0" fontId="3" fillId="0" borderId="5" xfId="5" applyFont="1" applyBorder="1" applyProtection="1">
      <alignment vertical="center"/>
    </xf>
    <xf numFmtId="0" fontId="10" fillId="0" borderId="0" xfId="5" applyFont="1" applyBorder="1" applyProtection="1">
      <alignment vertical="center"/>
    </xf>
    <xf numFmtId="0" fontId="10" fillId="2" borderId="5"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8" fillId="7" borderId="0" xfId="4" applyFont="1" applyFill="1" applyBorder="1" applyAlignment="1" applyProtection="1">
      <alignment vertical="center" wrapText="1"/>
    </xf>
    <xf numFmtId="0" fontId="10" fillId="0" borderId="3" xfId="0" applyFont="1" applyBorder="1" applyProtection="1">
      <alignment vertical="center"/>
    </xf>
    <xf numFmtId="0" fontId="10" fillId="0" borderId="48" xfId="0" applyFont="1" applyBorder="1" applyProtection="1">
      <alignment vertical="center"/>
    </xf>
    <xf numFmtId="0" fontId="10" fillId="0" borderId="49" xfId="0" applyFont="1" applyBorder="1" applyProtection="1">
      <alignment vertical="center"/>
    </xf>
    <xf numFmtId="0" fontId="10" fillId="0" borderId="7" xfId="0" applyFont="1" applyBorder="1" applyProtection="1">
      <alignment vertical="center"/>
    </xf>
    <xf numFmtId="0" fontId="10" fillId="0" borderId="7" xfId="0" applyFont="1" applyBorder="1" applyAlignment="1" applyProtection="1">
      <alignment vertical="center" wrapText="1"/>
    </xf>
    <xf numFmtId="0" fontId="10" fillId="0" borderId="50" xfId="0" applyFont="1" applyBorder="1" applyProtection="1">
      <alignment vertical="center"/>
    </xf>
    <xf numFmtId="0" fontId="10" fillId="0" borderId="4" xfId="0" applyFont="1" applyBorder="1" applyProtection="1">
      <alignment vertical="center"/>
    </xf>
    <xf numFmtId="0" fontId="10" fillId="0" borderId="52" xfId="0" applyFont="1" applyBorder="1" applyProtection="1">
      <alignment vertical="center"/>
    </xf>
    <xf numFmtId="0" fontId="10" fillId="0" borderId="53" xfId="0" applyFont="1" applyBorder="1" applyProtection="1">
      <alignment vertical="center"/>
    </xf>
    <xf numFmtId="0" fontId="3" fillId="2" borderId="54" xfId="3" applyNumberFormat="1" applyFont="1" applyFill="1" applyBorder="1" applyAlignment="1" applyProtection="1">
      <alignment horizontal="center" vertical="center"/>
      <protection locked="0"/>
    </xf>
    <xf numFmtId="0" fontId="3" fillId="2" borderId="37" xfId="3" applyNumberFormat="1" applyFont="1" applyFill="1" applyBorder="1" applyAlignment="1" applyProtection="1">
      <alignment horizontal="center" vertical="center"/>
      <protection locked="0"/>
    </xf>
    <xf numFmtId="0" fontId="3" fillId="2" borderId="32" xfId="3" applyNumberFormat="1" applyFont="1" applyFill="1" applyBorder="1" applyAlignment="1" applyProtection="1">
      <alignment horizontal="center" vertical="center"/>
      <protection locked="0"/>
    </xf>
    <xf numFmtId="0" fontId="8" fillId="2" borderId="54" xfId="3" applyNumberFormat="1" applyFont="1" applyFill="1" applyBorder="1" applyAlignment="1" applyProtection="1">
      <alignment horizontal="center" vertical="center"/>
      <protection locked="0"/>
    </xf>
    <xf numFmtId="0" fontId="8" fillId="2" borderId="37" xfId="3" applyNumberFormat="1" applyFont="1" applyFill="1" applyBorder="1" applyAlignment="1" applyProtection="1">
      <alignment horizontal="center" vertical="center"/>
      <protection locked="0"/>
    </xf>
    <xf numFmtId="0" fontId="8" fillId="2" borderId="32" xfId="3" applyNumberFormat="1" applyFont="1" applyFill="1" applyBorder="1" applyAlignment="1" applyProtection="1">
      <alignment horizontal="center" vertical="center"/>
      <protection locked="0"/>
    </xf>
    <xf numFmtId="0" fontId="3" fillId="2" borderId="13" xfId="3" applyNumberFormat="1" applyFont="1" applyFill="1" applyBorder="1" applyAlignment="1" applyProtection="1">
      <alignment horizontal="center" vertical="center"/>
      <protection locked="0"/>
    </xf>
    <xf numFmtId="0" fontId="3" fillId="2" borderId="1" xfId="3" applyNumberFormat="1" applyFont="1" applyFill="1" applyBorder="1" applyAlignment="1" applyProtection="1">
      <alignment horizontal="center" vertical="center"/>
      <protection locked="0"/>
    </xf>
    <xf numFmtId="0" fontId="3" fillId="2" borderId="22" xfId="3" applyNumberFormat="1" applyFont="1" applyFill="1" applyBorder="1" applyAlignment="1" applyProtection="1">
      <alignment horizontal="center" vertical="center"/>
      <protection locked="0"/>
    </xf>
    <xf numFmtId="0" fontId="3" fillId="2" borderId="57" xfId="3" applyNumberFormat="1" applyFont="1" applyFill="1" applyBorder="1" applyAlignment="1" applyProtection="1">
      <alignment horizontal="center" vertical="center"/>
      <protection locked="0"/>
    </xf>
    <xf numFmtId="0" fontId="3" fillId="2" borderId="59" xfId="3" applyNumberFormat="1" applyFont="1" applyFill="1" applyBorder="1" applyAlignment="1" applyProtection="1">
      <alignment horizontal="center" vertical="center"/>
      <protection locked="0"/>
    </xf>
    <xf numFmtId="0" fontId="8" fillId="2" borderId="13" xfId="3" applyNumberFormat="1" applyFont="1" applyFill="1" applyBorder="1" applyAlignment="1" applyProtection="1">
      <alignment horizontal="center" vertical="center"/>
      <protection locked="0"/>
    </xf>
    <xf numFmtId="0" fontId="8" fillId="2" borderId="1" xfId="3" applyNumberFormat="1" applyFont="1" applyFill="1" applyBorder="1" applyAlignment="1" applyProtection="1">
      <alignment horizontal="center" vertical="center"/>
      <protection locked="0"/>
    </xf>
    <xf numFmtId="0" fontId="10" fillId="0" borderId="0" xfId="0" applyFont="1" applyFill="1" applyBorder="1" applyAlignment="1" applyProtection="1">
      <alignment vertical="top"/>
    </xf>
    <xf numFmtId="0" fontId="17" fillId="0" borderId="0" xfId="0" applyFont="1" applyFill="1" applyBorder="1" applyProtection="1">
      <alignment vertical="center"/>
    </xf>
    <xf numFmtId="0" fontId="3" fillId="0" borderId="0" xfId="5" applyNumberFormat="1" applyFont="1" applyBorder="1" applyProtection="1">
      <alignment vertical="center"/>
    </xf>
    <xf numFmtId="0" fontId="3" fillId="0" borderId="0" xfId="5" applyNumberFormat="1" applyFont="1" applyFill="1" applyBorder="1" applyProtection="1">
      <alignment vertical="center"/>
    </xf>
    <xf numFmtId="0" fontId="10" fillId="0" borderId="0" xfId="5" applyFont="1" applyFill="1" applyBorder="1" applyProtection="1">
      <alignment vertical="center"/>
    </xf>
    <xf numFmtId="176" fontId="3" fillId="5" borderId="65" xfId="4" applyNumberFormat="1" applyFont="1" applyFill="1" applyBorder="1" applyAlignment="1">
      <alignment horizontal="center" vertical="center" wrapText="1"/>
    </xf>
    <xf numFmtId="184" fontId="10" fillId="5" borderId="85" xfId="0" applyNumberFormat="1" applyFont="1" applyFill="1" applyBorder="1" applyAlignment="1">
      <alignment horizontal="center" vertical="center"/>
    </xf>
    <xf numFmtId="185" fontId="3" fillId="5" borderId="121" xfId="0" applyNumberFormat="1" applyFont="1" applyFill="1" applyBorder="1" applyAlignment="1">
      <alignment horizontal="right" vertical="center"/>
    </xf>
    <xf numFmtId="185" fontId="3" fillId="5" borderId="5" xfId="0" applyNumberFormat="1" applyFont="1" applyFill="1" applyBorder="1" applyAlignment="1">
      <alignment horizontal="right" vertical="center"/>
    </xf>
    <xf numFmtId="185" fontId="3" fillId="0" borderId="11" xfId="0" quotePrefix="1" applyNumberFormat="1" applyFont="1" applyFill="1" applyBorder="1" applyAlignment="1">
      <alignment horizontal="right" vertical="center"/>
    </xf>
    <xf numFmtId="185" fontId="3" fillId="5" borderId="45" xfId="0" applyNumberFormat="1" applyFont="1" applyFill="1" applyBorder="1" applyAlignment="1">
      <alignment horizontal="right" vertical="center"/>
    </xf>
    <xf numFmtId="176" fontId="10" fillId="5" borderId="21" xfId="0" applyNumberFormat="1" applyFont="1" applyFill="1" applyBorder="1" applyAlignment="1">
      <alignment horizontal="right" vertical="center"/>
    </xf>
    <xf numFmtId="184" fontId="10" fillId="5" borderId="96" xfId="0" applyNumberFormat="1" applyFont="1" applyFill="1" applyBorder="1" applyAlignment="1" applyProtection="1">
      <alignment horizontal="center" vertical="center"/>
    </xf>
    <xf numFmtId="176" fontId="3" fillId="5" borderId="85" xfId="4" applyNumberFormat="1" applyFont="1" applyFill="1" applyBorder="1" applyAlignment="1">
      <alignment horizontal="center" vertical="center" wrapText="1"/>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05" xfId="0" applyFont="1" applyFill="1" applyBorder="1" applyAlignment="1" applyProtection="1">
      <alignment horizontal="center" vertical="center"/>
      <protection locked="0"/>
    </xf>
    <xf numFmtId="14" fontId="10" fillId="2" borderId="2"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105" xfId="0" applyFont="1" applyFill="1" applyBorder="1" applyAlignment="1" applyProtection="1">
      <alignment horizontal="center" vertical="center"/>
      <protection locked="0"/>
    </xf>
    <xf numFmtId="0" fontId="39" fillId="0" borderId="0" xfId="0" applyFont="1" applyAlignment="1" applyProtection="1">
      <alignment horizontal="center" vertical="center"/>
    </xf>
    <xf numFmtId="0" fontId="3" fillId="3" borderId="5"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23" fillId="3" borderId="2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6" xfId="0" applyFont="1" applyFill="1" applyBorder="1" applyAlignment="1">
      <alignment horizontal="center" vertical="center"/>
    </xf>
    <xf numFmtId="0" fontId="10"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10" fillId="3" borderId="89" xfId="0" applyFont="1" applyFill="1" applyBorder="1" applyAlignment="1">
      <alignment horizontal="center" vertical="center" wrapText="1"/>
    </xf>
    <xf numFmtId="0" fontId="10" fillId="3" borderId="90"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19" xfId="0" applyFont="1" applyFill="1" applyBorder="1" applyAlignment="1">
      <alignment horizontal="center" vertical="center"/>
    </xf>
    <xf numFmtId="0" fontId="3" fillId="3" borderId="11" xfId="0" applyFont="1" applyFill="1" applyBorder="1" applyAlignment="1">
      <alignment horizontal="center" vertical="center"/>
    </xf>
    <xf numFmtId="0" fontId="10" fillId="2" borderId="5" xfId="0" applyFont="1" applyFill="1" applyBorder="1" applyAlignment="1" applyProtection="1">
      <alignment horizontal="left" vertical="top" wrapText="1"/>
      <protection locked="0"/>
    </xf>
    <xf numFmtId="0" fontId="10" fillId="2" borderId="17" xfId="0" applyFont="1" applyFill="1" applyBorder="1" applyAlignment="1" applyProtection="1">
      <alignment horizontal="left" vertical="top" wrapText="1"/>
      <protection locked="0"/>
    </xf>
    <xf numFmtId="0" fontId="10" fillId="3" borderId="8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8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83"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6" borderId="37" xfId="0" applyFont="1" applyFill="1" applyBorder="1" applyAlignment="1" applyProtection="1">
      <alignment horizontal="center" vertical="center"/>
      <protection locked="0"/>
    </xf>
    <xf numFmtId="0" fontId="3" fillId="6" borderId="38"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34" xfId="0" applyFont="1" applyFill="1" applyBorder="1" applyAlignment="1" applyProtection="1">
      <alignment horizontal="center" vertical="center"/>
      <protection locked="0"/>
    </xf>
    <xf numFmtId="0" fontId="10" fillId="3" borderId="2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3" fillId="6" borderId="55" xfId="0" applyFont="1" applyFill="1" applyBorder="1" applyAlignment="1" applyProtection="1">
      <alignment horizontal="center" vertical="center"/>
      <protection locked="0"/>
    </xf>
    <xf numFmtId="0" fontId="3" fillId="6" borderId="44" xfId="0" applyFont="1" applyFill="1" applyBorder="1" applyAlignment="1" applyProtection="1">
      <alignment horizontal="center" vertical="center"/>
      <protection locked="0"/>
    </xf>
    <xf numFmtId="0" fontId="10" fillId="3" borderId="55" xfId="0" applyFont="1" applyFill="1" applyBorder="1" applyAlignment="1">
      <alignment horizontal="center" vertical="center" wrapText="1"/>
    </xf>
    <xf numFmtId="0" fontId="3" fillId="3" borderId="86"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0" borderId="5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55"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0" fillId="5" borderId="54" xfId="0" applyFont="1" applyFill="1" applyBorder="1" applyAlignment="1">
      <alignment horizontal="left" vertical="center"/>
    </xf>
    <xf numFmtId="0" fontId="10" fillId="5" borderId="29" xfId="0" applyFont="1" applyFill="1" applyBorder="1" applyAlignment="1">
      <alignment horizontal="left" vertical="center"/>
    </xf>
    <xf numFmtId="0" fontId="10" fillId="5" borderId="30" xfId="0" applyFont="1" applyFill="1" applyBorder="1" applyAlignment="1">
      <alignment horizontal="left" vertical="center"/>
    </xf>
    <xf numFmtId="0" fontId="10" fillId="5" borderId="55" xfId="0" applyFont="1" applyFill="1" applyBorder="1" applyAlignment="1">
      <alignment horizontal="left" vertical="center"/>
    </xf>
    <xf numFmtId="0" fontId="10" fillId="5" borderId="21" xfId="0" applyFont="1" applyFill="1" applyBorder="1" applyAlignment="1">
      <alignment horizontal="left" vertical="center"/>
    </xf>
    <xf numFmtId="0" fontId="10" fillId="5" borderId="26" xfId="0" applyFont="1" applyFill="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9" xfId="0" applyFont="1" applyFill="1" applyBorder="1" applyAlignment="1" applyProtection="1">
      <alignment horizontal="center" vertical="center"/>
      <protection locked="0"/>
    </xf>
    <xf numFmtId="0" fontId="10" fillId="2" borderId="1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24" xfId="0" applyFont="1" applyFill="1" applyBorder="1" applyAlignment="1" applyProtection="1">
      <alignment horizontal="left" vertical="top" wrapText="1"/>
      <protection locked="0"/>
    </xf>
    <xf numFmtId="0" fontId="3" fillId="3" borderId="5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4" xfId="0" applyFont="1" applyFill="1" applyBorder="1" applyAlignment="1">
      <alignment horizontal="center" vertical="center"/>
    </xf>
    <xf numFmtId="0" fontId="10" fillId="2" borderId="54" xfId="0" applyFont="1" applyFill="1" applyBorder="1" applyAlignment="1" applyProtection="1">
      <alignment horizontal="left" vertical="top" wrapText="1"/>
      <protection locked="0"/>
    </xf>
    <xf numFmtId="0" fontId="10" fillId="2" borderId="29" xfId="0" applyFont="1" applyFill="1" applyBorder="1" applyAlignment="1" applyProtection="1">
      <alignment horizontal="left" vertical="top" wrapText="1"/>
      <protection locked="0"/>
    </xf>
    <xf numFmtId="0" fontId="10" fillId="2" borderId="30" xfId="0" applyFont="1" applyFill="1" applyBorder="1" applyAlignment="1" applyProtection="1">
      <alignment horizontal="left" vertical="top" wrapText="1"/>
      <protection locked="0"/>
    </xf>
    <xf numFmtId="0" fontId="10" fillId="2" borderId="33" xfId="0" applyFont="1" applyFill="1" applyBorder="1" applyAlignment="1" applyProtection="1">
      <alignment horizontal="left" vertical="top" wrapText="1"/>
      <protection locked="0"/>
    </xf>
    <xf numFmtId="0" fontId="10" fillId="2" borderId="13" xfId="0" applyFont="1" applyFill="1" applyBorder="1" applyAlignment="1" applyProtection="1">
      <alignment horizontal="left" vertical="top" wrapText="1"/>
      <protection locked="0"/>
    </xf>
    <xf numFmtId="0" fontId="10" fillId="2" borderId="100" xfId="0" applyFont="1" applyFill="1" applyBorder="1" applyAlignment="1" applyProtection="1">
      <alignment horizontal="left" vertical="top" wrapText="1"/>
      <protection locked="0"/>
    </xf>
    <xf numFmtId="0" fontId="10" fillId="2" borderId="37" xfId="0" applyFont="1" applyFill="1" applyBorder="1" applyAlignment="1" applyProtection="1">
      <alignment horizontal="left" vertical="top" wrapText="1"/>
      <protection locked="0"/>
    </xf>
    <xf numFmtId="0" fontId="10" fillId="2" borderId="22" xfId="0" applyFont="1" applyFill="1" applyBorder="1" applyAlignment="1" applyProtection="1">
      <alignment horizontal="left" vertical="top" wrapText="1"/>
      <protection locked="0"/>
    </xf>
    <xf numFmtId="0" fontId="10" fillId="2" borderId="104" xfId="0" applyFont="1" applyFill="1" applyBorder="1" applyAlignment="1" applyProtection="1">
      <alignment horizontal="left" vertical="top" wrapText="1"/>
      <protection locked="0"/>
    </xf>
    <xf numFmtId="0" fontId="3" fillId="3" borderId="37"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4" xfId="0" applyFont="1" applyFill="1" applyBorder="1" applyAlignment="1">
      <alignment horizontal="center" vertical="center"/>
    </xf>
    <xf numFmtId="0" fontId="10" fillId="2" borderId="55"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center" wrapText="1"/>
    </xf>
    <xf numFmtId="0" fontId="42" fillId="2" borderId="5" xfId="2" applyFont="1" applyFill="1" applyBorder="1" applyAlignment="1" applyProtection="1">
      <alignment horizontal="left" vertical="center" wrapText="1"/>
      <protection locked="0"/>
    </xf>
    <xf numFmtId="0" fontId="42" fillId="2" borderId="17" xfId="2" applyFont="1" applyFill="1" applyBorder="1" applyAlignment="1" applyProtection="1">
      <alignment horizontal="left" vertical="center" wrapText="1"/>
      <protection locked="0"/>
    </xf>
    <xf numFmtId="0" fontId="10" fillId="0" borderId="92" xfId="0" applyFont="1" applyFill="1" applyBorder="1" applyAlignment="1" applyProtection="1">
      <alignment horizontal="center" vertical="center"/>
    </xf>
    <xf numFmtId="0" fontId="10" fillId="0" borderId="60" xfId="0" applyFont="1" applyFill="1" applyBorder="1" applyAlignment="1" applyProtection="1">
      <alignment horizontal="center" vertical="center"/>
    </xf>
    <xf numFmtId="0" fontId="10" fillId="5" borderId="32" xfId="0" applyFont="1" applyFill="1" applyBorder="1" applyAlignment="1">
      <alignment horizontal="left" vertical="center"/>
    </xf>
    <xf numFmtId="0" fontId="10" fillId="5" borderId="59" xfId="0" applyFont="1" applyFill="1" applyBorder="1" applyAlignment="1">
      <alignment horizontal="left" vertical="center"/>
    </xf>
    <xf numFmtId="0" fontId="10" fillId="5" borderId="60" xfId="0" applyFont="1" applyFill="1" applyBorder="1" applyAlignment="1">
      <alignment horizontal="left" vertical="center"/>
    </xf>
    <xf numFmtId="0" fontId="10" fillId="2" borderId="19" xfId="0" applyFont="1" applyFill="1" applyBorder="1" applyAlignment="1" applyProtection="1">
      <alignment horizontal="center" vertical="center"/>
      <protection locked="0"/>
    </xf>
    <xf numFmtId="49" fontId="10" fillId="2" borderId="19" xfId="0" applyNumberFormat="1" applyFont="1" applyFill="1" applyBorder="1" applyAlignment="1" applyProtection="1">
      <alignment horizontal="center" vertical="center" wrapText="1"/>
      <protection locked="0"/>
    </xf>
    <xf numFmtId="0" fontId="42" fillId="2" borderId="19" xfId="2" applyFont="1" applyFill="1" applyBorder="1" applyAlignment="1" applyProtection="1">
      <alignment horizontal="left" vertical="center" wrapText="1"/>
      <protection locked="0"/>
    </xf>
    <xf numFmtId="0" fontId="42" fillId="2" borderId="20" xfId="2" applyFont="1" applyFill="1" applyBorder="1" applyAlignment="1" applyProtection="1">
      <alignment horizontal="left" vertical="center" wrapText="1"/>
      <protection locked="0"/>
    </xf>
    <xf numFmtId="0" fontId="10" fillId="0" borderId="88" xfId="0" applyFont="1" applyFill="1" applyBorder="1" applyAlignment="1" applyProtection="1">
      <alignment horizontal="center" vertical="center"/>
    </xf>
    <xf numFmtId="0" fontId="10" fillId="0" borderId="105" xfId="0" applyFont="1" applyFill="1" applyBorder="1" applyAlignment="1" applyProtection="1">
      <alignment horizontal="center" vertical="center"/>
    </xf>
    <xf numFmtId="0" fontId="10" fillId="5"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105" xfId="0" applyFont="1" applyFill="1" applyBorder="1" applyAlignment="1">
      <alignment horizontal="left" vertical="center"/>
    </xf>
    <xf numFmtId="0" fontId="10" fillId="2" borderId="5" xfId="0" applyFont="1" applyFill="1" applyBorder="1" applyAlignment="1" applyProtection="1">
      <alignment horizontal="center" vertical="center"/>
      <protection locked="0"/>
    </xf>
    <xf numFmtId="49" fontId="10" fillId="2" borderId="5" xfId="0" applyNumberFormat="1"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xf>
    <xf numFmtId="0" fontId="10" fillId="0" borderId="16"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2" borderId="11" xfId="0" applyFont="1" applyFill="1" applyBorder="1" applyAlignment="1" applyProtection="1">
      <alignment horizontal="center" vertical="center"/>
      <protection locked="0"/>
    </xf>
    <xf numFmtId="0" fontId="42" fillId="2" borderId="11" xfId="2" applyFont="1" applyFill="1" applyBorder="1" applyAlignment="1" applyProtection="1">
      <alignment horizontal="left" vertical="center" wrapText="1"/>
      <protection locked="0"/>
    </xf>
    <xf numFmtId="0" fontId="42" fillId="2" borderId="24" xfId="2" applyFont="1" applyFill="1" applyBorder="1" applyAlignment="1" applyProtection="1">
      <alignment horizontal="left" vertical="center" wrapText="1"/>
      <protection locked="0"/>
    </xf>
    <xf numFmtId="49" fontId="10" fillId="2" borderId="11" xfId="0" applyNumberFormat="1" applyFont="1" applyFill="1" applyBorder="1" applyAlignment="1" applyProtection="1">
      <alignment horizontal="center" vertical="center" wrapText="1"/>
      <protection locked="0"/>
    </xf>
    <xf numFmtId="0" fontId="3" fillId="3" borderId="23" xfId="0" applyFont="1" applyFill="1" applyBorder="1" applyAlignment="1">
      <alignment horizontal="center" vertical="center" shrinkToFit="1"/>
    </xf>
    <xf numFmtId="0" fontId="3" fillId="3" borderId="11"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2" borderId="11"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10" fillId="3" borderId="20" xfId="0" applyFont="1" applyFill="1" applyBorder="1" applyAlignment="1">
      <alignment horizontal="center" vertical="center"/>
    </xf>
    <xf numFmtId="0" fontId="10" fillId="2" borderId="11"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0" fontId="10" fillId="2" borderId="19"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3" fillId="3" borderId="2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4"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46" xfId="4" applyFont="1" applyFill="1" applyBorder="1" applyAlignment="1">
      <alignment horizontal="center" vertical="center" wrapText="1"/>
    </xf>
    <xf numFmtId="0" fontId="3" fillId="3" borderId="0" xfId="4" applyFont="1" applyFill="1" applyBorder="1" applyAlignment="1">
      <alignment horizontal="center" vertical="center" wrapText="1"/>
    </xf>
    <xf numFmtId="0" fontId="3" fillId="3" borderId="55" xfId="4" applyFont="1" applyFill="1" applyBorder="1" applyAlignment="1">
      <alignment horizontal="center" vertical="center" wrapText="1"/>
    </xf>
    <xf numFmtId="0" fontId="3" fillId="3" borderId="21" xfId="4" applyFont="1" applyFill="1" applyBorder="1" applyAlignment="1">
      <alignment horizontal="center" vertical="center" wrapText="1"/>
    </xf>
    <xf numFmtId="0" fontId="3" fillId="3" borderId="23" xfId="4" applyFont="1" applyFill="1" applyBorder="1" applyAlignment="1">
      <alignment horizontal="center" vertical="center" wrapText="1"/>
    </xf>
    <xf numFmtId="0" fontId="3" fillId="3" borderId="16" xfId="4" applyFont="1" applyFill="1" applyBorder="1" applyAlignment="1">
      <alignment horizontal="center" vertical="center" wrapText="1"/>
    </xf>
    <xf numFmtId="0" fontId="3" fillId="3" borderId="18" xfId="4" applyFont="1" applyFill="1" applyBorder="1" applyAlignment="1">
      <alignment horizontal="center" vertical="center" wrapText="1"/>
    </xf>
    <xf numFmtId="0" fontId="3" fillId="3" borderId="11" xfId="4" applyFont="1" applyFill="1" applyBorder="1" applyAlignment="1">
      <alignment horizontal="center" vertical="center" wrapText="1"/>
    </xf>
    <xf numFmtId="0" fontId="3" fillId="3" borderId="5" xfId="4" applyFont="1" applyFill="1" applyBorder="1" applyAlignment="1">
      <alignment horizontal="center" vertical="center" wrapText="1"/>
    </xf>
    <xf numFmtId="0" fontId="3" fillId="3" borderId="19" xfId="4" applyFont="1" applyFill="1" applyBorder="1" applyAlignment="1">
      <alignment horizontal="center" vertical="center" wrapText="1"/>
    </xf>
    <xf numFmtId="0" fontId="3" fillId="3" borderId="24" xfId="4" applyFont="1" applyFill="1" applyBorder="1" applyAlignment="1">
      <alignment horizontal="center" vertical="center" wrapText="1"/>
    </xf>
    <xf numFmtId="0" fontId="3" fillId="3" borderId="17" xfId="4" applyFont="1" applyFill="1" applyBorder="1" applyAlignment="1">
      <alignment horizontal="center" vertical="center" wrapText="1"/>
    </xf>
    <xf numFmtId="0" fontId="3" fillId="3" borderId="20" xfId="4" applyFont="1" applyFill="1" applyBorder="1" applyAlignment="1">
      <alignment horizontal="center" vertical="center" wrapText="1"/>
    </xf>
    <xf numFmtId="0" fontId="3" fillId="3" borderId="11" xfId="5" applyFont="1" applyFill="1" applyBorder="1" applyAlignment="1">
      <alignment horizontal="center" vertical="center" wrapText="1"/>
    </xf>
    <xf numFmtId="0" fontId="3" fillId="3" borderId="54" xfId="3" applyFont="1" applyFill="1" applyBorder="1" applyAlignment="1">
      <alignment horizontal="center" vertical="center"/>
    </xf>
    <xf numFmtId="0" fontId="3" fillId="3" borderId="46" xfId="3" applyFont="1" applyFill="1" applyBorder="1" applyAlignment="1">
      <alignment horizontal="center" vertical="center"/>
    </xf>
    <xf numFmtId="0" fontId="3" fillId="3" borderId="55" xfId="3" applyFont="1" applyFill="1" applyBorder="1" applyAlignment="1">
      <alignment horizontal="center" vertical="center"/>
    </xf>
    <xf numFmtId="0" fontId="3" fillId="3" borderId="12" xfId="3" applyFont="1" applyFill="1" applyBorder="1" applyAlignment="1">
      <alignment horizontal="center" vertical="center"/>
    </xf>
    <xf numFmtId="0" fontId="3" fillId="3" borderId="57" xfId="3" applyFont="1" applyFill="1" applyBorder="1" applyAlignment="1">
      <alignment horizontal="center" vertical="center"/>
    </xf>
    <xf numFmtId="0" fontId="3" fillId="3" borderId="5"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24" xfId="3" applyFont="1" applyFill="1" applyBorder="1" applyAlignment="1">
      <alignment horizontal="center" vertical="center"/>
    </xf>
    <xf numFmtId="0" fontId="3" fillId="3" borderId="17"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 xfId="3" applyFont="1" applyFill="1" applyBorder="1" applyAlignment="1">
      <alignment horizontal="center" vertical="top" wrapText="1"/>
    </xf>
    <xf numFmtId="0" fontId="3" fillId="3" borderId="1" xfId="3" applyFont="1" applyFill="1" applyBorder="1" applyAlignment="1">
      <alignment horizontal="center" vertical="top" wrapText="1"/>
    </xf>
    <xf numFmtId="0" fontId="3" fillId="3" borderId="5"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5" xfId="3" applyFont="1" applyFill="1" applyBorder="1" applyAlignment="1">
      <alignment horizontal="center" vertical="top" wrapText="1"/>
    </xf>
    <xf numFmtId="0" fontId="3" fillId="3" borderId="19" xfId="3" applyFont="1" applyFill="1" applyBorder="1" applyAlignment="1">
      <alignment horizontal="center" vertical="top" wrapText="1"/>
    </xf>
    <xf numFmtId="0" fontId="23" fillId="3" borderId="11" xfId="6" applyFont="1" applyFill="1" applyBorder="1" applyAlignment="1">
      <alignment horizontal="center" vertical="center"/>
    </xf>
    <xf numFmtId="0" fontId="23" fillId="3" borderId="5" xfId="6" applyFont="1" applyFill="1" applyBorder="1" applyAlignment="1">
      <alignment horizontal="center" vertical="center"/>
    </xf>
    <xf numFmtId="0" fontId="3" fillId="3" borderId="11"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10" fillId="3" borderId="86" xfId="0" applyFont="1" applyFill="1" applyBorder="1" applyAlignment="1">
      <alignment horizontal="center" vertical="center" wrapText="1"/>
    </xf>
    <xf numFmtId="0" fontId="10" fillId="3" borderId="97" xfId="0" applyFont="1" applyFill="1" applyBorder="1" applyAlignment="1">
      <alignment horizontal="center" vertical="center" wrapText="1"/>
    </xf>
    <xf numFmtId="0" fontId="10" fillId="3" borderId="101" xfId="0" applyFont="1" applyFill="1" applyBorder="1" applyAlignment="1">
      <alignment horizontal="center" vertical="center"/>
    </xf>
    <xf numFmtId="0" fontId="10" fillId="3" borderId="96" xfId="0" applyFont="1" applyFill="1" applyBorder="1" applyAlignment="1">
      <alignment horizontal="center" vertical="center"/>
    </xf>
    <xf numFmtId="0" fontId="10" fillId="3" borderId="29" xfId="5" applyFont="1" applyFill="1" applyBorder="1" applyAlignment="1">
      <alignment horizontal="center" vertical="center" wrapText="1"/>
    </xf>
    <xf numFmtId="0" fontId="10" fillId="3" borderId="13" xfId="5" applyFont="1" applyFill="1" applyBorder="1" applyAlignment="1">
      <alignment horizontal="center" vertical="center" wrapText="1"/>
    </xf>
    <xf numFmtId="38" fontId="3" fillId="3" borderId="74" xfId="7" applyFont="1" applyFill="1" applyBorder="1" applyAlignment="1" applyProtection="1">
      <alignment horizontal="center" vertical="center" wrapText="1"/>
    </xf>
    <xf numFmtId="38" fontId="3" fillId="3" borderId="72" xfId="7" applyFont="1" applyFill="1" applyBorder="1" applyAlignment="1" applyProtection="1">
      <alignment horizontal="center" vertical="center" wrapText="1"/>
    </xf>
    <xf numFmtId="38" fontId="3" fillId="3" borderId="71" xfId="7" applyFont="1" applyFill="1" applyBorder="1" applyAlignment="1" applyProtection="1">
      <alignment horizontal="center" vertical="center" wrapText="1"/>
    </xf>
    <xf numFmtId="0" fontId="3" fillId="3" borderId="97" xfId="3" applyFont="1" applyFill="1" applyBorder="1" applyAlignment="1">
      <alignment horizontal="center" vertical="center"/>
    </xf>
    <xf numFmtId="0" fontId="3" fillId="3" borderId="98" xfId="3" applyFont="1" applyFill="1" applyBorder="1" applyAlignment="1">
      <alignment horizontal="center" vertical="center"/>
    </xf>
    <xf numFmtId="0" fontId="3" fillId="3" borderId="99" xfId="3" applyFont="1" applyFill="1" applyBorder="1" applyAlignment="1">
      <alignment horizontal="center" vertical="center"/>
    </xf>
    <xf numFmtId="0" fontId="3" fillId="3" borderId="69" xfId="3" applyFont="1" applyFill="1" applyBorder="1" applyAlignment="1">
      <alignment horizontal="center" vertical="center"/>
    </xf>
    <xf numFmtId="0" fontId="3" fillId="3" borderId="70"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10" fillId="3" borderId="54" xfId="5" applyFont="1" applyFill="1" applyBorder="1" applyAlignment="1">
      <alignment horizontal="center" vertical="center" wrapText="1"/>
    </xf>
    <xf numFmtId="0" fontId="10" fillId="3" borderId="33" xfId="5" applyFont="1" applyFill="1" applyBorder="1" applyAlignment="1">
      <alignment horizontal="center" vertical="center" wrapText="1"/>
    </xf>
    <xf numFmtId="0" fontId="10" fillId="3" borderId="43" xfId="5" applyFont="1" applyFill="1" applyBorder="1" applyAlignment="1">
      <alignment horizontal="center" vertical="center" wrapText="1"/>
    </xf>
    <xf numFmtId="0" fontId="10" fillId="3" borderId="34" xfId="5"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7" xfId="0" applyFont="1" applyFill="1" applyBorder="1" applyAlignment="1">
      <alignment horizontal="center" vertical="center" wrapText="1"/>
    </xf>
    <xf numFmtId="0" fontId="10" fillId="3" borderId="66" xfId="0" applyFont="1" applyFill="1" applyBorder="1" applyAlignment="1">
      <alignment horizontal="center" vertical="center"/>
    </xf>
    <xf numFmtId="0" fontId="10" fillId="3" borderId="67" xfId="0" applyFont="1" applyFill="1" applyBorder="1" applyAlignment="1">
      <alignment horizontal="center" vertical="center"/>
    </xf>
    <xf numFmtId="0" fontId="10" fillId="3" borderId="66" xfId="0" applyFont="1" applyFill="1" applyBorder="1" applyAlignment="1" applyProtection="1">
      <alignment horizontal="center" vertical="center" wrapText="1"/>
    </xf>
    <xf numFmtId="0" fontId="10" fillId="3" borderId="67"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xf>
    <xf numFmtId="0" fontId="10" fillId="3" borderId="67" xfId="0" applyFont="1" applyFill="1" applyBorder="1" applyAlignment="1" applyProtection="1">
      <alignment horizontal="center" vertical="center"/>
    </xf>
    <xf numFmtId="0" fontId="3" fillId="3" borderId="30"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107" xfId="0" applyFont="1" applyBorder="1" applyAlignment="1">
      <alignment horizontal="center" vertical="center"/>
    </xf>
    <xf numFmtId="0" fontId="3" fillId="0" borderId="105" xfId="0" applyFont="1" applyBorder="1" applyAlignment="1">
      <alignment horizontal="center" vertical="center"/>
    </xf>
    <xf numFmtId="0" fontId="3" fillId="0" borderId="109" xfId="0" applyFont="1" applyBorder="1" applyAlignment="1">
      <alignment horizontal="center" vertical="center"/>
    </xf>
    <xf numFmtId="0" fontId="3" fillId="0" borderId="38" xfId="0" applyFont="1" applyBorder="1" applyAlignment="1">
      <alignment horizontal="center" vertical="center"/>
    </xf>
    <xf numFmtId="0" fontId="3" fillId="0" borderId="106" xfId="0" applyFont="1" applyBorder="1" applyAlignment="1">
      <alignment horizontal="center" vertical="center"/>
    </xf>
    <xf numFmtId="0" fontId="3" fillId="0" borderId="58"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lignment horizontal="center" vertical="center"/>
    </xf>
    <xf numFmtId="0" fontId="3" fillId="0" borderId="110"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3" borderId="117" xfId="0" applyFont="1" applyFill="1" applyBorder="1" applyAlignment="1">
      <alignment horizontal="center" vertical="center" wrapText="1"/>
    </xf>
    <xf numFmtId="0" fontId="3" fillId="3" borderId="118" xfId="0" applyFont="1" applyFill="1" applyBorder="1" applyAlignment="1">
      <alignment horizontal="center" vertical="center" wrapText="1"/>
    </xf>
    <xf numFmtId="0" fontId="3" fillId="3" borderId="111"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3" borderId="92"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0" borderId="34" xfId="0" applyFont="1" applyBorder="1" applyAlignment="1">
      <alignment horizontal="center" vertical="center"/>
    </xf>
    <xf numFmtId="0" fontId="10" fillId="3" borderId="23" xfId="0" applyFont="1" applyFill="1" applyBorder="1" applyAlignment="1">
      <alignment horizontal="center" vertical="center"/>
    </xf>
    <xf numFmtId="0" fontId="10" fillId="5" borderId="88"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0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5" xfId="0" applyFont="1" applyFill="1" applyBorder="1" applyAlignment="1">
      <alignment horizontal="center" vertical="center"/>
    </xf>
    <xf numFmtId="0" fontId="10" fillId="5" borderId="83"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34" xfId="0" applyFont="1" applyFill="1" applyBorder="1" applyAlignment="1">
      <alignment horizontal="center" vertical="center"/>
    </xf>
    <xf numFmtId="0" fontId="10" fillId="5" borderId="87"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92"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60" xfId="0" applyFont="1" applyFill="1" applyBorder="1" applyAlignment="1">
      <alignment horizontal="center" vertical="center"/>
    </xf>
    <xf numFmtId="0" fontId="3" fillId="3" borderId="1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8" xfId="0" applyFont="1" applyFill="1" applyBorder="1" applyAlignment="1">
      <alignment horizontal="center" vertical="center"/>
    </xf>
    <xf numFmtId="0" fontId="10" fillId="3" borderId="12" xfId="0"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3" fillId="2" borderId="105" xfId="0" applyNumberFormat="1" applyFont="1" applyFill="1" applyBorder="1" applyAlignment="1" applyProtection="1">
      <alignment horizontal="center" vertical="center" wrapText="1"/>
      <protection locked="0"/>
    </xf>
    <xf numFmtId="0" fontId="3" fillId="2" borderId="32" xfId="0" applyNumberFormat="1" applyFont="1" applyFill="1" applyBorder="1" applyAlignment="1" applyProtection="1">
      <alignment horizontal="center" vertical="center" wrapText="1"/>
      <protection locked="0"/>
    </xf>
    <xf numFmtId="0" fontId="3" fillId="2" borderId="59" xfId="0" applyNumberFormat="1" applyFont="1" applyFill="1" applyBorder="1" applyAlignment="1" applyProtection="1">
      <alignment horizontal="center" vertical="center" wrapText="1"/>
      <protection locked="0"/>
    </xf>
    <xf numFmtId="0" fontId="3" fillId="2" borderId="60" xfId="0" applyNumberFormat="1" applyFont="1" applyFill="1" applyBorder="1" applyAlignment="1" applyProtection="1">
      <alignment horizontal="center" vertical="center" wrapText="1"/>
      <protection locked="0"/>
    </xf>
    <xf numFmtId="180" fontId="10" fillId="2" borderId="2" xfId="0" applyNumberFormat="1" applyFont="1" applyFill="1" applyBorder="1" applyAlignment="1" applyProtection="1">
      <alignment horizontal="center" vertical="center" wrapText="1"/>
      <protection locked="0"/>
    </xf>
    <xf numFmtId="180" fontId="10" fillId="2" borderId="1" xfId="0" applyNumberFormat="1" applyFont="1" applyFill="1" applyBorder="1" applyAlignment="1" applyProtection="1">
      <alignment horizontal="center" vertical="center" wrapText="1"/>
      <protection locked="0"/>
    </xf>
    <xf numFmtId="180" fontId="10" fillId="2" borderId="105" xfId="0" applyNumberFormat="1" applyFont="1" applyFill="1" applyBorder="1" applyAlignment="1" applyProtection="1">
      <alignment horizontal="center" vertical="center" wrapText="1"/>
      <protection locked="0"/>
    </xf>
    <xf numFmtId="180" fontId="10" fillId="2" borderId="32" xfId="0" applyNumberFormat="1" applyFont="1" applyFill="1" applyBorder="1" applyAlignment="1" applyProtection="1">
      <alignment horizontal="center" vertical="center" wrapText="1"/>
      <protection locked="0"/>
    </xf>
    <xf numFmtId="180" fontId="10" fillId="2" borderId="59" xfId="0" applyNumberFormat="1" applyFont="1" applyFill="1" applyBorder="1" applyAlignment="1" applyProtection="1">
      <alignment horizontal="center" vertical="center" wrapText="1"/>
      <protection locked="0"/>
    </xf>
    <xf numFmtId="180" fontId="10" fillId="2" borderId="60" xfId="0" applyNumberFormat="1" applyFont="1" applyFill="1" applyBorder="1" applyAlignment="1" applyProtection="1">
      <alignment horizontal="center" vertical="center" wrapText="1"/>
      <protection locked="0"/>
    </xf>
    <xf numFmtId="180" fontId="10" fillId="2" borderId="2" xfId="0" applyNumberFormat="1" applyFont="1" applyFill="1" applyBorder="1" applyAlignment="1" applyProtection="1">
      <alignment horizontal="left" vertical="center" wrapText="1"/>
      <protection locked="0"/>
    </xf>
    <xf numFmtId="180" fontId="10" fillId="2" borderId="98" xfId="0" applyNumberFormat="1" applyFont="1" applyFill="1" applyBorder="1" applyAlignment="1" applyProtection="1">
      <alignment horizontal="left" vertical="center" wrapText="1"/>
      <protection locked="0"/>
    </xf>
    <xf numFmtId="180" fontId="10" fillId="2" borderId="32" xfId="0" applyNumberFormat="1" applyFont="1" applyFill="1" applyBorder="1" applyAlignment="1" applyProtection="1">
      <alignment horizontal="left" vertical="center" wrapText="1"/>
      <protection locked="0"/>
    </xf>
    <xf numFmtId="180" fontId="10" fillId="2" borderId="99" xfId="0" applyNumberFormat="1" applyFont="1" applyFill="1" applyBorder="1" applyAlignment="1" applyProtection="1">
      <alignment horizontal="left" vertical="center" wrapText="1"/>
      <protection locked="0"/>
    </xf>
    <xf numFmtId="0" fontId="10" fillId="3" borderId="91" xfId="0" applyFont="1" applyFill="1" applyBorder="1" applyAlignment="1">
      <alignment horizontal="center" vertical="center" wrapText="1"/>
    </xf>
    <xf numFmtId="176" fontId="10" fillId="5" borderId="2" xfId="0" applyNumberFormat="1" applyFont="1" applyFill="1" applyBorder="1" applyAlignment="1">
      <alignment horizontal="center" vertical="center" shrinkToFit="1"/>
    </xf>
    <xf numFmtId="176" fontId="10" fillId="5" borderId="105" xfId="0" applyNumberFormat="1" applyFont="1" applyFill="1" applyBorder="1" applyAlignment="1">
      <alignment horizontal="center" vertical="center" shrinkToFit="1"/>
    </xf>
    <xf numFmtId="176" fontId="10" fillId="5" borderId="98" xfId="0" applyNumberFormat="1" applyFont="1" applyFill="1" applyBorder="1" applyAlignment="1">
      <alignment horizontal="center" vertical="center" shrinkToFit="1"/>
    </xf>
    <xf numFmtId="176" fontId="10" fillId="5" borderId="32" xfId="0" applyNumberFormat="1" applyFont="1" applyFill="1" applyBorder="1" applyAlignment="1">
      <alignment horizontal="center" vertical="center" shrinkToFit="1"/>
    </xf>
    <xf numFmtId="176" fontId="10" fillId="5" borderId="60" xfId="0" applyNumberFormat="1" applyFont="1" applyFill="1" applyBorder="1" applyAlignment="1">
      <alignment horizontal="center" vertical="center" shrinkToFit="1"/>
    </xf>
    <xf numFmtId="176" fontId="10" fillId="5" borderId="99" xfId="0" applyNumberFormat="1" applyFont="1" applyFill="1" applyBorder="1" applyAlignment="1">
      <alignment horizontal="center" vertical="center" shrinkToFit="1"/>
    </xf>
    <xf numFmtId="0" fontId="10" fillId="5" borderId="54" xfId="0" applyFont="1" applyFill="1" applyBorder="1" applyAlignment="1">
      <alignment horizontal="center" vertical="center" wrapText="1" shrinkToFit="1"/>
    </xf>
    <xf numFmtId="0" fontId="10" fillId="5" borderId="43" xfId="0" applyFont="1" applyFill="1" applyBorder="1" applyAlignment="1">
      <alignment horizontal="center" vertical="center" wrapText="1" shrinkToFit="1"/>
    </xf>
    <xf numFmtId="0" fontId="10" fillId="5" borderId="30" xfId="0" applyFont="1" applyFill="1" applyBorder="1" applyAlignment="1">
      <alignment horizontal="center" vertical="center" wrapText="1" shrinkToFit="1"/>
    </xf>
    <xf numFmtId="176" fontId="10" fillId="5" borderId="5" xfId="0" applyNumberFormat="1" applyFont="1" applyFill="1" applyBorder="1" applyAlignment="1">
      <alignment horizontal="center" vertical="center" shrinkToFit="1"/>
    </xf>
    <xf numFmtId="176" fontId="10" fillId="5" borderId="17" xfId="0" applyNumberFormat="1" applyFont="1" applyFill="1" applyBorder="1" applyAlignment="1">
      <alignment horizontal="center" vertical="center" shrinkToFi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176" fontId="10" fillId="5" borderId="19" xfId="0" applyNumberFormat="1" applyFont="1" applyFill="1" applyBorder="1" applyAlignment="1">
      <alignment horizontal="center" vertical="center" shrinkToFit="1"/>
    </xf>
    <xf numFmtId="0" fontId="10" fillId="5" borderId="5" xfId="0" applyFont="1" applyFill="1" applyBorder="1" applyAlignment="1">
      <alignment horizontal="center" vertical="center"/>
    </xf>
    <xf numFmtId="0" fontId="10" fillId="5" borderId="19" xfId="0" applyFont="1" applyFill="1" applyBorder="1" applyAlignment="1">
      <alignment horizontal="center" vertical="center"/>
    </xf>
    <xf numFmtId="0" fontId="10" fillId="2" borderId="69" xfId="10" applyFont="1" applyFill="1" applyBorder="1" applyAlignment="1" applyProtection="1">
      <alignment vertical="top" wrapText="1"/>
      <protection locked="0"/>
    </xf>
    <xf numFmtId="0" fontId="10" fillId="2" borderId="123" xfId="10" applyFont="1" applyFill="1" applyBorder="1" applyAlignment="1" applyProtection="1">
      <alignment vertical="top" wrapText="1"/>
      <protection locked="0"/>
    </xf>
    <xf numFmtId="0" fontId="10" fillId="2" borderId="124" xfId="10" applyFont="1" applyFill="1" applyBorder="1" applyAlignment="1" applyProtection="1">
      <alignment vertical="top" wrapText="1"/>
      <protection locked="0"/>
    </xf>
  </cellXfs>
  <cellStyles count="11">
    <cellStyle name="ハイパーリンク" xfId="2" builtinId="8"/>
    <cellStyle name="桁区切り" xfId="1" builtinId="6"/>
    <cellStyle name="桁区切り 12" xfId="7" xr:uid="{00000000-0005-0000-0000-000002000000}"/>
    <cellStyle name="標準" xfId="0" builtinId="0"/>
    <cellStyle name="標準 2" xfId="10" xr:uid="{00000000-0005-0000-0000-000004000000}"/>
    <cellStyle name="標準 2 3" xfId="9" xr:uid="{00000000-0005-0000-0000-000005000000}"/>
    <cellStyle name="標準 3" xfId="8" xr:uid="{00000000-0005-0000-0000-000006000000}"/>
    <cellStyle name="標準 77" xfId="6" xr:uid="{00000000-0005-0000-0000-000007000000}"/>
    <cellStyle name="標準_070118別添4-2事業場モニタリング方法" xfId="5" xr:uid="{00000000-0005-0000-0000-000008000000}"/>
    <cellStyle name="標準_ASSET算定報告書（単独）" xfId="3" xr:uid="{00000000-0005-0000-0000-000009000000}"/>
    <cellStyle name="標準_file_view_4-4" xfId="4" xr:uid="{00000000-0005-0000-0000-00000A000000}"/>
  </cellStyles>
  <dxfs count="25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10.xml><?xml version="1.0" encoding="utf-8"?>
<formControlPr xmlns="http://schemas.microsoft.com/office/spreadsheetml/2009/9/main" objectType="CheckBox" fmlaLink="AO3" lockText="1"/>
</file>

<file path=xl/ctrlProps/ctrlProp11.xml><?xml version="1.0" encoding="utf-8"?>
<formControlPr xmlns="http://schemas.microsoft.com/office/spreadsheetml/2009/9/main" objectType="CheckBox" fmlaLink="$Q$3" lockText="1"/>
</file>

<file path=xl/ctrlProps/ctrlProp2.xml><?xml version="1.0" encoding="utf-8"?>
<formControlPr xmlns="http://schemas.microsoft.com/office/spreadsheetml/2009/9/main" objectType="CheckBox" fmlaLink="AE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E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Q3" lockText="1"/>
</file>

<file path=xl/ctrlProps/ctrlProp8.xml><?xml version="1.0" encoding="utf-8"?>
<formControlPr xmlns="http://schemas.microsoft.com/office/spreadsheetml/2009/9/main" objectType="CheckBox" fmlaLink="BS3" lockText="1"/>
</file>

<file path=xl/ctrlProps/ctrlProp9.xml><?xml version="1.0" encoding="utf-8"?>
<formControlPr xmlns="http://schemas.microsoft.com/office/spreadsheetml/2009/9/main" objectType="CheckBox" fmlaLink="BS3" lockText="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1781175</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18</xdr:col>
      <xdr:colOff>62865</xdr:colOff>
      <xdr:row>25</xdr:row>
      <xdr:rowOff>289560</xdr:rowOff>
    </xdr:from>
    <xdr:to>
      <xdr:col>39</xdr:col>
      <xdr:colOff>74900</xdr:colOff>
      <xdr:row>95</xdr:row>
      <xdr:rowOff>76316</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1</xdr:row>
          <xdr:rowOff>19050</xdr:rowOff>
        </xdr:from>
        <xdr:to>
          <xdr:col>7</xdr:col>
          <xdr:colOff>400050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0</xdr:row>
          <xdr:rowOff>133350</xdr:rowOff>
        </xdr:from>
        <xdr:to>
          <xdr:col>7</xdr:col>
          <xdr:colOff>323850</xdr:colOff>
          <xdr:row>1</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0</xdr:row>
          <xdr:rowOff>114300</xdr:rowOff>
        </xdr:from>
        <xdr:to>
          <xdr:col>8</xdr:col>
          <xdr:colOff>57150</xdr:colOff>
          <xdr:row>1</xdr:row>
          <xdr:rowOff>190500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900-0000016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5"/>
  <sheetViews>
    <sheetView showGridLines="0" tabSelected="1" view="pageBreakPreview" zoomScaleNormal="100" zoomScaleSheetLayoutView="10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246" t="s">
        <v>805</v>
      </c>
    </row>
    <row r="2" spans="1:3" x14ac:dyDescent="0.4">
      <c r="B2" s="12" t="s">
        <v>806</v>
      </c>
    </row>
    <row r="3" spans="1:3" ht="18" customHeight="1" x14ac:dyDescent="0.4">
      <c r="B3" s="14"/>
      <c r="C3" s="12" t="s">
        <v>807</v>
      </c>
    </row>
    <row r="4" spans="1:3" ht="18" customHeight="1" x14ac:dyDescent="0.4">
      <c r="B4" s="13"/>
      <c r="C4" s="12" t="s">
        <v>808</v>
      </c>
    </row>
    <row r="5" spans="1:3" ht="18" customHeight="1" x14ac:dyDescent="0.4">
      <c r="B5" s="18"/>
      <c r="C5" s="12" t="s">
        <v>899</v>
      </c>
    </row>
    <row r="6" spans="1:3" x14ac:dyDescent="0.4">
      <c r="B6" s="12" t="s">
        <v>876</v>
      </c>
    </row>
    <row r="8" spans="1:3" x14ac:dyDescent="0.4">
      <c r="B8" s="12" t="s">
        <v>809</v>
      </c>
    </row>
    <row r="9" spans="1:3" x14ac:dyDescent="0.4">
      <c r="B9" s="15"/>
    </row>
    <row r="10" spans="1:3" x14ac:dyDescent="0.4">
      <c r="B10" s="12" t="s">
        <v>811</v>
      </c>
    </row>
    <row r="11" spans="1:3" x14ac:dyDescent="0.4">
      <c r="B11" s="12" t="s">
        <v>810</v>
      </c>
    </row>
    <row r="13" spans="1:3" s="12" customFormat="1" ht="12" x14ac:dyDescent="0.4">
      <c r="B13" s="16" t="s">
        <v>900</v>
      </c>
    </row>
    <row r="14" spans="1:3" s="12" customFormat="1" ht="12" x14ac:dyDescent="0.4">
      <c r="B14" s="17" t="s">
        <v>875</v>
      </c>
    </row>
    <row r="15" spans="1:3" s="12" customFormat="1" ht="12" x14ac:dyDescent="0.4">
      <c r="B15" s="17"/>
    </row>
  </sheetData>
  <sheetProtection algorithmName="SHA-512" hashValue="78X/v2a7rDHe1aTv5kdk0YEWtlMWlibZLLkKZHaGWvWaFd3g7rNYh8NkJymtEfR/RSjBcIye2gCQOyHLu+GVJw==" saltValue="LoFGrGUGbAG2zR40q7OifA==" spinCount="100000" sheet="1" scenarios="1" formatRows="0"/>
  <phoneticPr fontId="2"/>
  <conditionalFormatting sqref="B5">
    <cfRule type="expression" dxfId="25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&amp;Lst03d4&amp;R&amp;8r22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DO208"/>
  <sheetViews>
    <sheetView showGridLines="0" view="pageBreakPreview" zoomScale="80" zoomScaleNormal="85" zoomScaleSheetLayoutView="80" workbookViewId="0"/>
  </sheetViews>
  <sheetFormatPr defaultColWidth="8.75" defaultRowHeight="12" x14ac:dyDescent="0.4"/>
  <cols>
    <col min="1" max="1" width="3.125" style="267" customWidth="1"/>
    <col min="2" max="2" width="5.75" style="5" customWidth="1"/>
    <col min="3" max="3" width="9.75" style="5" customWidth="1"/>
    <col min="4" max="4" width="25.25" style="5" customWidth="1"/>
    <col min="5" max="5" width="13.75" style="41" customWidth="1"/>
    <col min="6" max="6" width="4.625" style="41" customWidth="1"/>
    <col min="7" max="7" width="8.75" style="41" customWidth="1"/>
    <col min="8" max="8" width="6.75" style="41" customWidth="1"/>
    <col min="9" max="10" width="9.25" style="41" customWidth="1"/>
    <col min="11" max="11" width="13.75" style="41" customWidth="1"/>
    <col min="12" max="12" width="34.125" style="41" customWidth="1"/>
    <col min="13" max="13" width="9" style="41" customWidth="1"/>
    <col min="14" max="18" width="8.75" style="41" customWidth="1"/>
    <col min="19" max="28" width="8.75" style="5" customWidth="1"/>
    <col min="29" max="29" width="22.25" style="5" customWidth="1"/>
    <col min="30" max="30" width="12.625" style="5" customWidth="1"/>
    <col min="31" max="31" width="4.25" style="247" customWidth="1"/>
    <col min="32" max="32" width="2.25" style="247" customWidth="1"/>
    <col min="33" max="33" width="4" style="272" customWidth="1"/>
    <col min="34" max="35" width="5.75" style="247" customWidth="1"/>
    <col min="36" max="36" width="7.75" style="247" customWidth="1"/>
    <col min="37" max="70" width="2.25" style="247" customWidth="1"/>
    <col min="71" max="71" width="9.25" style="247" hidden="1" customWidth="1"/>
    <col min="72" max="85" width="2.25" style="247" customWidth="1"/>
    <col min="86" max="86" width="2.25" style="270" customWidth="1"/>
    <col min="87" max="87" width="2.25" style="271" customWidth="1"/>
    <col min="88" max="96" width="2.25" style="247" customWidth="1"/>
    <col min="97" max="97" width="8.75" style="247"/>
    <col min="98" max="99" width="8.75" style="272"/>
    <col min="100" max="100" width="6.125" style="272" customWidth="1"/>
    <col min="101" max="101" width="8.75" style="272"/>
    <col min="102" max="102" width="8.25" style="272" customWidth="1"/>
    <col min="103" max="103" width="9.75" style="272" customWidth="1"/>
    <col min="104" max="104" width="6.5" style="272" customWidth="1"/>
    <col min="105" max="112" width="8.75" style="272"/>
    <col min="113" max="113" width="26.25" style="272" customWidth="1"/>
    <col min="114" max="119" width="8.75" style="272"/>
    <col min="120" max="16384" width="8.75" style="247"/>
  </cols>
  <sheetData>
    <row r="1" spans="1:87" ht="12" customHeight="1" thickBot="1" x14ac:dyDescent="0.45"/>
    <row r="2" spans="1:87" ht="18.600000000000001" customHeight="1" thickBot="1" x14ac:dyDescent="0.45">
      <c r="B2" s="80" t="str">
        <f ca="1">MID(CELL("filename",C2),FIND("]",CELL("filename",C2))+1,3)&amp;"．"</f>
        <v>6-3．</v>
      </c>
      <c r="C2" s="80" t="s">
        <v>913</v>
      </c>
      <c r="E2" s="196" t="str">
        <f>IF('4. 排出源リスト'!H5&amp;"年度"="","",'4. 排出源リスト'!H5&amp;"年度")</f>
        <v>令和元年度</v>
      </c>
      <c r="BS2" s="247" t="s">
        <v>781</v>
      </c>
    </row>
    <row r="3" spans="1:87" ht="12" customHeight="1" thickBot="1" x14ac:dyDescent="0.45">
      <c r="BS3" s="34" t="b">
        <v>0</v>
      </c>
    </row>
    <row r="4" spans="1:87" ht="14.65" customHeight="1" x14ac:dyDescent="0.4">
      <c r="B4" s="774" t="s">
        <v>908</v>
      </c>
      <c r="C4" s="777" t="s">
        <v>769</v>
      </c>
      <c r="D4" s="784" t="s">
        <v>606</v>
      </c>
      <c r="E4" s="823" t="s">
        <v>607</v>
      </c>
      <c r="F4" s="810"/>
      <c r="G4" s="823" t="s">
        <v>608</v>
      </c>
      <c r="H4" s="825"/>
      <c r="I4" s="810" t="s">
        <v>679</v>
      </c>
      <c r="J4" s="810"/>
      <c r="K4" s="812" t="s">
        <v>861</v>
      </c>
      <c r="L4" s="815" t="s">
        <v>724</v>
      </c>
      <c r="M4" s="818" t="s">
        <v>767</v>
      </c>
      <c r="N4" s="820" t="s">
        <v>770</v>
      </c>
      <c r="O4" s="800" t="s">
        <v>896</v>
      </c>
      <c r="P4" s="800"/>
      <c r="Q4" s="800"/>
      <c r="R4" s="800"/>
      <c r="S4" s="800"/>
      <c r="T4" s="800"/>
      <c r="U4" s="800"/>
      <c r="V4" s="800"/>
      <c r="W4" s="800"/>
      <c r="X4" s="800"/>
      <c r="Y4" s="800"/>
      <c r="Z4" s="800"/>
      <c r="AA4" s="802" t="s">
        <v>771</v>
      </c>
      <c r="AB4" s="803" t="s">
        <v>768</v>
      </c>
      <c r="AC4" s="806" t="s">
        <v>793</v>
      </c>
      <c r="AD4" s="807"/>
    </row>
    <row r="5" spans="1:87" ht="14.65" customHeight="1" x14ac:dyDescent="0.4">
      <c r="B5" s="775"/>
      <c r="C5" s="778"/>
      <c r="D5" s="785"/>
      <c r="E5" s="824"/>
      <c r="F5" s="811"/>
      <c r="G5" s="824"/>
      <c r="H5" s="826"/>
      <c r="I5" s="811"/>
      <c r="J5" s="811"/>
      <c r="K5" s="813"/>
      <c r="L5" s="816"/>
      <c r="M5" s="819"/>
      <c r="N5" s="821"/>
      <c r="O5" s="801"/>
      <c r="P5" s="801"/>
      <c r="Q5" s="801"/>
      <c r="R5" s="801"/>
      <c r="S5" s="801"/>
      <c r="T5" s="801"/>
      <c r="U5" s="801"/>
      <c r="V5" s="801"/>
      <c r="W5" s="801"/>
      <c r="X5" s="801"/>
      <c r="Y5" s="801"/>
      <c r="Z5" s="801"/>
      <c r="AA5" s="789"/>
      <c r="AB5" s="804"/>
      <c r="AC5" s="636" t="s">
        <v>794</v>
      </c>
      <c r="AD5" s="808" t="s">
        <v>775</v>
      </c>
      <c r="AH5" s="247" t="s">
        <v>895</v>
      </c>
      <c r="CH5" s="273"/>
      <c r="CI5" s="274"/>
    </row>
    <row r="6" spans="1:87" ht="14.65" customHeight="1" thickBot="1" x14ac:dyDescent="0.45">
      <c r="B6" s="776"/>
      <c r="C6" s="779"/>
      <c r="D6" s="786"/>
      <c r="E6" s="298" t="s">
        <v>677</v>
      </c>
      <c r="F6" s="299" t="s">
        <v>678</v>
      </c>
      <c r="G6" s="300" t="s">
        <v>723</v>
      </c>
      <c r="H6" s="301" t="s">
        <v>696</v>
      </c>
      <c r="I6" s="302" t="s">
        <v>723</v>
      </c>
      <c r="J6" s="303" t="s">
        <v>696</v>
      </c>
      <c r="K6" s="814"/>
      <c r="L6" s="817"/>
      <c r="M6" s="304" t="s">
        <v>766</v>
      </c>
      <c r="N6" s="822"/>
      <c r="O6" s="162" t="s">
        <v>680</v>
      </c>
      <c r="P6" s="162" t="s">
        <v>681</v>
      </c>
      <c r="Q6" s="162" t="s">
        <v>682</v>
      </c>
      <c r="R6" s="162" t="s">
        <v>683</v>
      </c>
      <c r="S6" s="162" t="s">
        <v>684</v>
      </c>
      <c r="T6" s="162" t="s">
        <v>685</v>
      </c>
      <c r="U6" s="162" t="s">
        <v>686</v>
      </c>
      <c r="V6" s="162" t="s">
        <v>687</v>
      </c>
      <c r="W6" s="162" t="s">
        <v>688</v>
      </c>
      <c r="X6" s="162" t="s">
        <v>689</v>
      </c>
      <c r="Y6" s="162" t="s">
        <v>690</v>
      </c>
      <c r="Z6" s="162" t="s">
        <v>691</v>
      </c>
      <c r="AA6" s="790"/>
      <c r="AB6" s="805"/>
      <c r="AC6" s="637"/>
      <c r="AD6" s="809"/>
      <c r="AG6" s="567"/>
      <c r="AH6" s="568" t="s">
        <v>862</v>
      </c>
      <c r="AI6" s="569" t="s">
        <v>22</v>
      </c>
      <c r="AJ6" s="568"/>
      <c r="CH6" s="275"/>
      <c r="CI6" s="274"/>
    </row>
    <row r="7" spans="1:87" ht="24" customHeight="1" x14ac:dyDescent="0.4">
      <c r="A7" s="267" t="e">
        <f>VLOOKUP(D7,非表示_活動量と単位!$D$8:$E$75,2,FALSE)</f>
        <v>#N/A</v>
      </c>
      <c r="B7" s="127"/>
      <c r="C7" s="479"/>
      <c r="D7" s="480"/>
      <c r="E7" s="481">
        <f>(SUM(O7:Z7)+(N7-AA7)-AB7)</f>
        <v>0</v>
      </c>
      <c r="F7" s="482" t="str">
        <f t="shared" ref="F7:F21" si="0">IF($D7="","",VLOOKUP($D7,活動の種別と単位,4,FALSE))</f>
        <v/>
      </c>
      <c r="G7" s="483"/>
      <c r="H7" s="484" t="str">
        <f t="shared" ref="H7:H21" si="1">IF($D7="","",VLOOKUP($D7,活動の種別と単位,5,FALSE))</f>
        <v/>
      </c>
      <c r="I7" s="593"/>
      <c r="J7" s="484" t="str">
        <f t="shared" ref="J7:J21" si="2">IF($D7="","",VLOOKUP($D7,活動の種別と単位,6,FALSE))</f>
        <v/>
      </c>
      <c r="K7" s="466" t="str">
        <f>IF($D7="","",IF($A7=0,E7*G7*I7,E7*I7))</f>
        <v/>
      </c>
      <c r="L7" s="252"/>
      <c r="M7" s="486" t="str">
        <f t="shared" ref="M7:M21" si="3">IF($D7="","",VLOOKUP($D7,活動の種別と単位,3,FALSE))</f>
        <v/>
      </c>
      <c r="N7" s="487"/>
      <c r="O7" s="488"/>
      <c r="P7" s="163"/>
      <c r="Q7" s="163"/>
      <c r="R7" s="163"/>
      <c r="S7" s="163"/>
      <c r="T7" s="163"/>
      <c r="U7" s="163"/>
      <c r="V7" s="163"/>
      <c r="W7" s="163"/>
      <c r="X7" s="163"/>
      <c r="Y7" s="163"/>
      <c r="Z7" s="163"/>
      <c r="AA7" s="489"/>
      <c r="AB7" s="490"/>
      <c r="AC7" s="468" t="str">
        <f t="shared" ref="AC7:AC31" si="4">IF($D7="","",VLOOKUP($D7,活動の種別と単位,7,FALSE))</f>
        <v/>
      </c>
      <c r="AD7" s="469" t="str">
        <f t="shared" ref="AD7:AD31" si="5">IF($D7="","",IF(AC7="---","---",IF(OR($D7="系統電力",$D7="産業用蒸気",$D7="温水",$D7="冷水",$D7="蒸気（産業用以外）"),E7*VLOOKUP($D7,GJ換算係数,2,FALSE),E7*G7)))</f>
        <v/>
      </c>
      <c r="AG7" s="570"/>
      <c r="AH7" s="571">
        <v>1</v>
      </c>
      <c r="AI7" s="572">
        <f>SUMIF($B$7:$B$31,AH7,$K$7:$K$31)+SUMIF($B$48:$B$102,AH7,$K$48:$K$102)</f>
        <v>0</v>
      </c>
      <c r="AJ7" s="568"/>
      <c r="CH7" s="275"/>
      <c r="CI7" s="274"/>
    </row>
    <row r="8" spans="1:87" ht="24" customHeight="1" x14ac:dyDescent="0.4">
      <c r="A8" s="267" t="e">
        <f>VLOOKUP(D8,非表示_活動量と単位!$D$8:$E$75,2,FALSE)</f>
        <v>#N/A</v>
      </c>
      <c r="B8" s="131"/>
      <c r="C8" s="493"/>
      <c r="D8" s="494"/>
      <c r="E8" s="495">
        <f t="shared" ref="E8:E21" si="6">(SUM(O8:Z8)+(N8-AA8)-AB8)</f>
        <v>0</v>
      </c>
      <c r="F8" s="496" t="str">
        <f t="shared" si="0"/>
        <v/>
      </c>
      <c r="G8" s="497"/>
      <c r="H8" s="496" t="str">
        <f t="shared" si="1"/>
        <v/>
      </c>
      <c r="I8" s="594"/>
      <c r="J8" s="496" t="str">
        <f t="shared" si="2"/>
        <v/>
      </c>
      <c r="K8" s="464" t="str">
        <f t="shared" ref="K8:K20" si="7">IF($D8="","",IF($A8=0,E8*G8*I8,E8*I8))</f>
        <v/>
      </c>
      <c r="L8" s="253"/>
      <c r="M8" s="498" t="str">
        <f t="shared" si="3"/>
        <v/>
      </c>
      <c r="N8" s="499"/>
      <c r="O8" s="500"/>
      <c r="P8" s="501"/>
      <c r="Q8" s="502"/>
      <c r="R8" s="502"/>
      <c r="S8" s="502"/>
      <c r="T8" s="502"/>
      <c r="U8" s="502"/>
      <c r="V8" s="502"/>
      <c r="W8" s="502"/>
      <c r="X8" s="502"/>
      <c r="Y8" s="502"/>
      <c r="Z8" s="502"/>
      <c r="AA8" s="503"/>
      <c r="AB8" s="504"/>
      <c r="AC8" s="470" t="str">
        <f t="shared" si="4"/>
        <v/>
      </c>
      <c r="AD8" s="471" t="str">
        <f t="shared" si="5"/>
        <v/>
      </c>
      <c r="AG8" s="567"/>
      <c r="AH8" s="573">
        <v>2</v>
      </c>
      <c r="AI8" s="572">
        <f t="shared" ref="AI8:AI11" si="8">SUMIF($B$7:$B$31,AH8,$K$7:$K$31)+SUMIF($B$48:$B$102,AH8,$K$48:$K$102)</f>
        <v>0</v>
      </c>
      <c r="AJ8" s="568"/>
      <c r="CH8" s="275"/>
      <c r="CI8" s="274"/>
    </row>
    <row r="9" spans="1:87" ht="24" customHeight="1" x14ac:dyDescent="0.4">
      <c r="A9" s="267" t="e">
        <f>VLOOKUP(D9,非表示_活動量と単位!$D$8:$E$75,2,FALSE)</f>
        <v>#N/A</v>
      </c>
      <c r="B9" s="131"/>
      <c r="C9" s="493"/>
      <c r="D9" s="494"/>
      <c r="E9" s="495">
        <f t="shared" si="6"/>
        <v>0</v>
      </c>
      <c r="F9" s="496" t="str">
        <f t="shared" si="0"/>
        <v/>
      </c>
      <c r="G9" s="497"/>
      <c r="H9" s="496" t="str">
        <f t="shared" si="1"/>
        <v/>
      </c>
      <c r="I9" s="594"/>
      <c r="J9" s="496" t="str">
        <f t="shared" si="2"/>
        <v/>
      </c>
      <c r="K9" s="464" t="str">
        <f t="shared" si="7"/>
        <v/>
      </c>
      <c r="L9" s="253"/>
      <c r="M9" s="498" t="str">
        <f t="shared" si="3"/>
        <v/>
      </c>
      <c r="N9" s="499"/>
      <c r="O9" s="500"/>
      <c r="P9" s="501"/>
      <c r="Q9" s="502"/>
      <c r="R9" s="502"/>
      <c r="S9" s="502"/>
      <c r="T9" s="502"/>
      <c r="U9" s="502"/>
      <c r="V9" s="502"/>
      <c r="W9" s="502"/>
      <c r="X9" s="502"/>
      <c r="Y9" s="502"/>
      <c r="Z9" s="502"/>
      <c r="AA9" s="503"/>
      <c r="AB9" s="504"/>
      <c r="AC9" s="470" t="str">
        <f t="shared" si="4"/>
        <v/>
      </c>
      <c r="AD9" s="471" t="str">
        <f t="shared" si="5"/>
        <v/>
      </c>
      <c r="AG9" s="570"/>
      <c r="AH9" s="571">
        <v>3</v>
      </c>
      <c r="AI9" s="572">
        <f t="shared" si="8"/>
        <v>0</v>
      </c>
      <c r="AJ9" s="568"/>
      <c r="CH9" s="275"/>
      <c r="CI9" s="274"/>
    </row>
    <row r="10" spans="1:87" ht="24" customHeight="1" x14ac:dyDescent="0.4">
      <c r="A10" s="267" t="e">
        <f>VLOOKUP(D10,非表示_活動量と単位!$D$8:$E$75,2,FALSE)</f>
        <v>#N/A</v>
      </c>
      <c r="B10" s="131"/>
      <c r="C10" s="493"/>
      <c r="D10" s="494"/>
      <c r="E10" s="495">
        <f t="shared" si="6"/>
        <v>0</v>
      </c>
      <c r="F10" s="496" t="str">
        <f t="shared" si="0"/>
        <v/>
      </c>
      <c r="G10" s="497"/>
      <c r="H10" s="496" t="str">
        <f t="shared" si="1"/>
        <v/>
      </c>
      <c r="I10" s="594"/>
      <c r="J10" s="496" t="str">
        <f t="shared" si="2"/>
        <v/>
      </c>
      <c r="K10" s="464" t="str">
        <f t="shared" si="7"/>
        <v/>
      </c>
      <c r="L10" s="253"/>
      <c r="M10" s="498" t="str">
        <f t="shared" si="3"/>
        <v/>
      </c>
      <c r="N10" s="499"/>
      <c r="O10" s="500"/>
      <c r="P10" s="501"/>
      <c r="Q10" s="502"/>
      <c r="R10" s="502"/>
      <c r="S10" s="502"/>
      <c r="T10" s="502"/>
      <c r="U10" s="502"/>
      <c r="V10" s="502"/>
      <c r="W10" s="502"/>
      <c r="X10" s="502"/>
      <c r="Y10" s="502"/>
      <c r="Z10" s="502"/>
      <c r="AA10" s="503"/>
      <c r="AB10" s="504"/>
      <c r="AC10" s="470" t="str">
        <f t="shared" si="4"/>
        <v/>
      </c>
      <c r="AD10" s="471" t="str">
        <f t="shared" si="5"/>
        <v/>
      </c>
      <c r="AG10" s="567"/>
      <c r="AH10" s="573">
        <v>4</v>
      </c>
      <c r="AI10" s="572">
        <f t="shared" si="8"/>
        <v>0</v>
      </c>
      <c r="AJ10" s="568"/>
      <c r="CH10" s="275"/>
      <c r="CI10" s="274"/>
    </row>
    <row r="11" spans="1:87" ht="24" customHeight="1" x14ac:dyDescent="0.4">
      <c r="A11" s="267" t="e">
        <f>VLOOKUP(D11,非表示_活動量と単位!$D$8:$E$75,2,FALSE)</f>
        <v>#N/A</v>
      </c>
      <c r="B11" s="131"/>
      <c r="C11" s="493"/>
      <c r="D11" s="494"/>
      <c r="E11" s="495">
        <f t="shared" si="6"/>
        <v>0</v>
      </c>
      <c r="F11" s="496" t="str">
        <f t="shared" si="0"/>
        <v/>
      </c>
      <c r="G11" s="497"/>
      <c r="H11" s="496" t="str">
        <f t="shared" si="1"/>
        <v/>
      </c>
      <c r="I11" s="594"/>
      <c r="J11" s="496" t="str">
        <f t="shared" si="2"/>
        <v/>
      </c>
      <c r="K11" s="464" t="str">
        <f t="shared" ref="K11:K12" si="9">IF($D11="","",IF($A11=0,E11*G11*I11,E11*I11))</f>
        <v/>
      </c>
      <c r="L11" s="253"/>
      <c r="M11" s="498" t="str">
        <f t="shared" si="3"/>
        <v/>
      </c>
      <c r="N11" s="507"/>
      <c r="O11" s="500"/>
      <c r="P11" s="164"/>
      <c r="Q11" s="315"/>
      <c r="R11" s="315"/>
      <c r="S11" s="316"/>
      <c r="T11" s="316"/>
      <c r="U11" s="316"/>
      <c r="V11" s="316"/>
      <c r="W11" s="316"/>
      <c r="X11" s="316"/>
      <c r="Y11" s="316"/>
      <c r="Z11" s="316"/>
      <c r="AA11" s="508"/>
      <c r="AB11" s="504"/>
      <c r="AC11" s="470" t="str">
        <f t="shared" si="4"/>
        <v/>
      </c>
      <c r="AD11" s="471" t="str">
        <f t="shared" ref="AD11:AD12" si="10">IF($D11="","",IF(AC11="---","---",IF(OR($D11="系統電力",$D11="産業用蒸気",$D11="温水",$D11="冷水",$D11="蒸気（産業用以外）"),E11*VLOOKUP($D11,GJ換算係数,2,FALSE),E11*G11)))</f>
        <v/>
      </c>
      <c r="AG11" s="570"/>
      <c r="AH11" s="571">
        <v>5</v>
      </c>
      <c r="AI11" s="572">
        <f t="shared" si="8"/>
        <v>0</v>
      </c>
      <c r="AJ11" s="568"/>
      <c r="CH11" s="275"/>
      <c r="CI11" s="274"/>
    </row>
    <row r="12" spans="1:87" ht="24" customHeight="1" x14ac:dyDescent="0.4">
      <c r="A12" s="267" t="e">
        <f>VLOOKUP(D12,非表示_活動量と単位!$D$8:$E$75,2,FALSE)</f>
        <v>#N/A</v>
      </c>
      <c r="B12" s="131"/>
      <c r="C12" s="493"/>
      <c r="D12" s="494"/>
      <c r="E12" s="495">
        <f t="shared" si="6"/>
        <v>0</v>
      </c>
      <c r="F12" s="496" t="str">
        <f t="shared" si="0"/>
        <v/>
      </c>
      <c r="G12" s="497"/>
      <c r="H12" s="496" t="str">
        <f t="shared" si="1"/>
        <v/>
      </c>
      <c r="I12" s="594"/>
      <c r="J12" s="496" t="str">
        <f t="shared" si="2"/>
        <v/>
      </c>
      <c r="K12" s="464" t="str">
        <f t="shared" si="9"/>
        <v/>
      </c>
      <c r="L12" s="253"/>
      <c r="M12" s="498" t="str">
        <f t="shared" si="3"/>
        <v/>
      </c>
      <c r="N12" s="507"/>
      <c r="O12" s="500"/>
      <c r="P12" s="164"/>
      <c r="Q12" s="315"/>
      <c r="R12" s="315"/>
      <c r="S12" s="316"/>
      <c r="T12" s="316"/>
      <c r="U12" s="316"/>
      <c r="V12" s="316"/>
      <c r="W12" s="316"/>
      <c r="X12" s="316"/>
      <c r="Y12" s="316"/>
      <c r="Z12" s="316"/>
      <c r="AA12" s="508"/>
      <c r="AB12" s="504"/>
      <c r="AC12" s="470" t="str">
        <f t="shared" si="4"/>
        <v/>
      </c>
      <c r="AD12" s="471" t="str">
        <f t="shared" si="10"/>
        <v/>
      </c>
      <c r="AG12" s="567"/>
      <c r="AH12" s="567"/>
      <c r="AI12" s="567">
        <f>INT(SUM(AI7:AI11))</f>
        <v>0</v>
      </c>
      <c r="AJ12" s="568" t="b">
        <f>EXACT(AI12,K32)</f>
        <v>1</v>
      </c>
      <c r="CH12" s="275"/>
      <c r="CI12" s="274"/>
    </row>
    <row r="13" spans="1:87" ht="24" customHeight="1" x14ac:dyDescent="0.4">
      <c r="A13" s="267" t="e">
        <f>VLOOKUP(D13,非表示_活動量と単位!$D$8:$E$75,2,FALSE)</f>
        <v>#N/A</v>
      </c>
      <c r="B13" s="131"/>
      <c r="C13" s="493"/>
      <c r="D13" s="494"/>
      <c r="E13" s="495">
        <f t="shared" si="6"/>
        <v>0</v>
      </c>
      <c r="F13" s="496" t="str">
        <f t="shared" si="0"/>
        <v/>
      </c>
      <c r="G13" s="497"/>
      <c r="H13" s="496" t="str">
        <f t="shared" si="1"/>
        <v/>
      </c>
      <c r="I13" s="594"/>
      <c r="J13" s="496" t="str">
        <f t="shared" si="2"/>
        <v/>
      </c>
      <c r="K13" s="464" t="str">
        <f t="shared" si="7"/>
        <v/>
      </c>
      <c r="L13" s="253"/>
      <c r="M13" s="498" t="str">
        <f t="shared" si="3"/>
        <v/>
      </c>
      <c r="N13" s="507"/>
      <c r="O13" s="500"/>
      <c r="P13" s="164"/>
      <c r="Q13" s="315"/>
      <c r="R13" s="315"/>
      <c r="S13" s="316"/>
      <c r="T13" s="316"/>
      <c r="U13" s="316"/>
      <c r="V13" s="316"/>
      <c r="W13" s="316"/>
      <c r="X13" s="316"/>
      <c r="Y13" s="316"/>
      <c r="Z13" s="316"/>
      <c r="AA13" s="508"/>
      <c r="AB13" s="504"/>
      <c r="AC13" s="470" t="str">
        <f t="shared" si="4"/>
        <v/>
      </c>
      <c r="AD13" s="471" t="str">
        <f t="shared" si="5"/>
        <v/>
      </c>
      <c r="AG13" s="570"/>
      <c r="AH13" s="574"/>
      <c r="AI13" s="602"/>
      <c r="AJ13" s="568"/>
      <c r="CH13" s="275"/>
      <c r="CI13" s="274"/>
    </row>
    <row r="14" spans="1:87" ht="24" customHeight="1" x14ac:dyDescent="0.4">
      <c r="A14" s="267" t="e">
        <f>VLOOKUP(D14,非表示_活動量と単位!$D$8:$E$75,2,FALSE)</f>
        <v>#N/A</v>
      </c>
      <c r="B14" s="131"/>
      <c r="C14" s="493"/>
      <c r="D14" s="494"/>
      <c r="E14" s="495">
        <f t="shared" si="6"/>
        <v>0</v>
      </c>
      <c r="F14" s="496" t="str">
        <f t="shared" si="0"/>
        <v/>
      </c>
      <c r="G14" s="497"/>
      <c r="H14" s="496" t="str">
        <f t="shared" si="1"/>
        <v/>
      </c>
      <c r="I14" s="594"/>
      <c r="J14" s="496" t="str">
        <f t="shared" si="2"/>
        <v/>
      </c>
      <c r="K14" s="464" t="str">
        <f t="shared" si="7"/>
        <v/>
      </c>
      <c r="L14" s="253"/>
      <c r="M14" s="498" t="str">
        <f t="shared" si="3"/>
        <v/>
      </c>
      <c r="N14" s="507"/>
      <c r="O14" s="500"/>
      <c r="P14" s="164"/>
      <c r="Q14" s="315"/>
      <c r="R14" s="315"/>
      <c r="S14" s="316"/>
      <c r="T14" s="316"/>
      <c r="U14" s="316"/>
      <c r="V14" s="316"/>
      <c r="W14" s="316"/>
      <c r="X14" s="316"/>
      <c r="Y14" s="316"/>
      <c r="Z14" s="316"/>
      <c r="AA14" s="508"/>
      <c r="AB14" s="504"/>
      <c r="AC14" s="470" t="str">
        <f t="shared" si="4"/>
        <v/>
      </c>
      <c r="AD14" s="471" t="str">
        <f t="shared" si="5"/>
        <v/>
      </c>
      <c r="AG14" s="567"/>
      <c r="AH14" s="567"/>
      <c r="AI14" s="602"/>
      <c r="AJ14" s="568"/>
      <c r="CH14" s="275"/>
      <c r="CI14" s="274"/>
    </row>
    <row r="15" spans="1:87" ht="24" customHeight="1" x14ac:dyDescent="0.4">
      <c r="A15" s="267" t="e">
        <f>VLOOKUP(D15,非表示_活動量と単位!$D$8:$E$75,2,FALSE)</f>
        <v>#N/A</v>
      </c>
      <c r="B15" s="131"/>
      <c r="C15" s="493"/>
      <c r="D15" s="494"/>
      <c r="E15" s="495">
        <f t="shared" si="6"/>
        <v>0</v>
      </c>
      <c r="F15" s="496" t="str">
        <f t="shared" si="0"/>
        <v/>
      </c>
      <c r="G15" s="497"/>
      <c r="H15" s="496" t="str">
        <f t="shared" si="1"/>
        <v/>
      </c>
      <c r="I15" s="594"/>
      <c r="J15" s="496" t="str">
        <f t="shared" si="2"/>
        <v/>
      </c>
      <c r="K15" s="464" t="str">
        <f t="shared" si="7"/>
        <v/>
      </c>
      <c r="L15" s="253"/>
      <c r="M15" s="498" t="str">
        <f t="shared" si="3"/>
        <v/>
      </c>
      <c r="N15" s="507"/>
      <c r="O15" s="500"/>
      <c r="P15" s="164"/>
      <c r="Q15" s="315"/>
      <c r="R15" s="315"/>
      <c r="S15" s="316"/>
      <c r="T15" s="316"/>
      <c r="U15" s="316"/>
      <c r="V15" s="316"/>
      <c r="W15" s="316"/>
      <c r="X15" s="316"/>
      <c r="Y15" s="316"/>
      <c r="Z15" s="316"/>
      <c r="AA15" s="508"/>
      <c r="AB15" s="504"/>
      <c r="AC15" s="470" t="str">
        <f t="shared" si="4"/>
        <v/>
      </c>
      <c r="AD15" s="471" t="str">
        <f t="shared" si="5"/>
        <v/>
      </c>
      <c r="AG15" s="570"/>
      <c r="AH15" s="574"/>
      <c r="AI15" s="602"/>
      <c r="AJ15" s="568"/>
      <c r="CH15" s="275"/>
      <c r="CI15" s="274"/>
    </row>
    <row r="16" spans="1:87" ht="24" customHeight="1" x14ac:dyDescent="0.4">
      <c r="A16" s="267" t="e">
        <f>VLOOKUP(D16,非表示_活動量と単位!$D$8:$E$75,2,FALSE)</f>
        <v>#N/A</v>
      </c>
      <c r="B16" s="131"/>
      <c r="C16" s="493"/>
      <c r="D16" s="494"/>
      <c r="E16" s="495">
        <f t="shared" si="6"/>
        <v>0</v>
      </c>
      <c r="F16" s="496" t="str">
        <f t="shared" si="0"/>
        <v/>
      </c>
      <c r="G16" s="497"/>
      <c r="H16" s="496" t="str">
        <f t="shared" si="1"/>
        <v/>
      </c>
      <c r="I16" s="594"/>
      <c r="J16" s="496" t="str">
        <f t="shared" si="2"/>
        <v/>
      </c>
      <c r="K16" s="464" t="str">
        <f t="shared" si="7"/>
        <v/>
      </c>
      <c r="L16" s="253"/>
      <c r="M16" s="498" t="str">
        <f t="shared" si="3"/>
        <v/>
      </c>
      <c r="N16" s="507"/>
      <c r="O16" s="500"/>
      <c r="P16" s="164"/>
      <c r="Q16" s="315"/>
      <c r="R16" s="315"/>
      <c r="S16" s="316"/>
      <c r="T16" s="316"/>
      <c r="U16" s="316"/>
      <c r="V16" s="316"/>
      <c r="W16" s="316"/>
      <c r="X16" s="316"/>
      <c r="Y16" s="316"/>
      <c r="Z16" s="316"/>
      <c r="AA16" s="508"/>
      <c r="AB16" s="504"/>
      <c r="AC16" s="470" t="str">
        <f t="shared" si="4"/>
        <v/>
      </c>
      <c r="AD16" s="471" t="str">
        <f t="shared" si="5"/>
        <v/>
      </c>
      <c r="AG16" s="567"/>
      <c r="AH16" s="567"/>
      <c r="AI16" s="602"/>
      <c r="AJ16" s="568"/>
      <c r="CH16" s="275"/>
      <c r="CI16" s="274"/>
    </row>
    <row r="17" spans="1:87" ht="24" customHeight="1" x14ac:dyDescent="0.4">
      <c r="A17" s="267" t="e">
        <f>VLOOKUP(D17,非表示_活動量と単位!$D$8:$E$75,2,FALSE)</f>
        <v>#N/A</v>
      </c>
      <c r="B17" s="131"/>
      <c r="C17" s="493"/>
      <c r="D17" s="494"/>
      <c r="E17" s="495">
        <f t="shared" si="6"/>
        <v>0</v>
      </c>
      <c r="F17" s="496" t="str">
        <f t="shared" si="0"/>
        <v/>
      </c>
      <c r="G17" s="497"/>
      <c r="H17" s="496" t="str">
        <f t="shared" si="1"/>
        <v/>
      </c>
      <c r="I17" s="594"/>
      <c r="J17" s="496" t="str">
        <f t="shared" si="2"/>
        <v/>
      </c>
      <c r="K17" s="464" t="str">
        <f t="shared" si="7"/>
        <v/>
      </c>
      <c r="L17" s="253"/>
      <c r="M17" s="498" t="str">
        <f t="shared" si="3"/>
        <v/>
      </c>
      <c r="N17" s="507"/>
      <c r="O17" s="500"/>
      <c r="P17" s="164"/>
      <c r="Q17" s="315"/>
      <c r="R17" s="315"/>
      <c r="S17" s="316"/>
      <c r="T17" s="316"/>
      <c r="U17" s="316"/>
      <c r="V17" s="316"/>
      <c r="W17" s="316"/>
      <c r="X17" s="316"/>
      <c r="Y17" s="316"/>
      <c r="Z17" s="316"/>
      <c r="AA17" s="508"/>
      <c r="AB17" s="504"/>
      <c r="AC17" s="470" t="str">
        <f t="shared" si="4"/>
        <v/>
      </c>
      <c r="AD17" s="471" t="str">
        <f t="shared" si="5"/>
        <v/>
      </c>
      <c r="AG17" s="570"/>
      <c r="AH17" s="574"/>
      <c r="AI17" s="602"/>
      <c r="AJ17" s="568"/>
      <c r="CH17" s="275"/>
      <c r="CI17" s="274"/>
    </row>
    <row r="18" spans="1:87" ht="24" customHeight="1" x14ac:dyDescent="0.4">
      <c r="A18" s="267" t="e">
        <f>VLOOKUP(D18,非表示_活動量と単位!$D$8:$E$75,2,FALSE)</f>
        <v>#N/A</v>
      </c>
      <c r="B18" s="131"/>
      <c r="C18" s="493"/>
      <c r="D18" s="494"/>
      <c r="E18" s="495">
        <f t="shared" si="6"/>
        <v>0</v>
      </c>
      <c r="F18" s="496" t="str">
        <f t="shared" si="0"/>
        <v/>
      </c>
      <c r="G18" s="497"/>
      <c r="H18" s="496" t="str">
        <f t="shared" si="1"/>
        <v/>
      </c>
      <c r="I18" s="594"/>
      <c r="J18" s="496" t="str">
        <f t="shared" si="2"/>
        <v/>
      </c>
      <c r="K18" s="464" t="str">
        <f t="shared" si="7"/>
        <v/>
      </c>
      <c r="L18" s="253"/>
      <c r="M18" s="498" t="str">
        <f t="shared" si="3"/>
        <v/>
      </c>
      <c r="N18" s="507"/>
      <c r="O18" s="500"/>
      <c r="P18" s="164"/>
      <c r="Q18" s="315"/>
      <c r="R18" s="315"/>
      <c r="S18" s="316"/>
      <c r="T18" s="316"/>
      <c r="U18" s="316"/>
      <c r="V18" s="316"/>
      <c r="W18" s="316"/>
      <c r="X18" s="316"/>
      <c r="Y18" s="316"/>
      <c r="Z18" s="316"/>
      <c r="AA18" s="508"/>
      <c r="AB18" s="504"/>
      <c r="AC18" s="470" t="str">
        <f t="shared" si="4"/>
        <v/>
      </c>
      <c r="AD18" s="471" t="str">
        <f t="shared" si="5"/>
        <v/>
      </c>
      <c r="AG18" s="567"/>
      <c r="AH18" s="567"/>
      <c r="AI18" s="602"/>
      <c r="AJ18" s="568"/>
      <c r="CH18" s="275"/>
      <c r="CI18" s="274"/>
    </row>
    <row r="19" spans="1:87" ht="24" customHeight="1" x14ac:dyDescent="0.4">
      <c r="A19" s="267" t="e">
        <f>VLOOKUP(D19,非表示_活動量と単位!$D$8:$E$75,2,FALSE)</f>
        <v>#N/A</v>
      </c>
      <c r="B19" s="131"/>
      <c r="C19" s="493"/>
      <c r="D19" s="494"/>
      <c r="E19" s="495">
        <f t="shared" si="6"/>
        <v>0</v>
      </c>
      <c r="F19" s="496" t="str">
        <f t="shared" si="0"/>
        <v/>
      </c>
      <c r="G19" s="497"/>
      <c r="H19" s="496" t="str">
        <f t="shared" si="1"/>
        <v/>
      </c>
      <c r="I19" s="594"/>
      <c r="J19" s="496" t="str">
        <f t="shared" si="2"/>
        <v/>
      </c>
      <c r="K19" s="464" t="str">
        <f t="shared" si="7"/>
        <v/>
      </c>
      <c r="L19" s="253"/>
      <c r="M19" s="498" t="str">
        <f t="shared" si="3"/>
        <v/>
      </c>
      <c r="N19" s="507"/>
      <c r="O19" s="500"/>
      <c r="P19" s="164"/>
      <c r="Q19" s="315"/>
      <c r="R19" s="315"/>
      <c r="S19" s="316"/>
      <c r="T19" s="316"/>
      <c r="U19" s="316"/>
      <c r="V19" s="316"/>
      <c r="W19" s="316"/>
      <c r="X19" s="316"/>
      <c r="Y19" s="316"/>
      <c r="Z19" s="316"/>
      <c r="AA19" s="508"/>
      <c r="AB19" s="504"/>
      <c r="AC19" s="470" t="str">
        <f t="shared" si="4"/>
        <v/>
      </c>
      <c r="AD19" s="471" t="str">
        <f t="shared" si="5"/>
        <v/>
      </c>
      <c r="AG19" s="570"/>
      <c r="AH19" s="574"/>
      <c r="AI19" s="602"/>
      <c r="AJ19" s="568"/>
      <c r="CH19" s="275"/>
      <c r="CI19" s="274"/>
    </row>
    <row r="20" spans="1:87" ht="24" customHeight="1" x14ac:dyDescent="0.4">
      <c r="A20" s="267" t="e">
        <f>VLOOKUP(D20,非表示_活動量と単位!$D$8:$E$75,2,FALSE)</f>
        <v>#N/A</v>
      </c>
      <c r="B20" s="131"/>
      <c r="C20" s="493"/>
      <c r="D20" s="494"/>
      <c r="E20" s="495">
        <f t="shared" si="6"/>
        <v>0</v>
      </c>
      <c r="F20" s="496" t="str">
        <f t="shared" si="0"/>
        <v/>
      </c>
      <c r="G20" s="497"/>
      <c r="H20" s="496" t="str">
        <f t="shared" si="1"/>
        <v/>
      </c>
      <c r="I20" s="594"/>
      <c r="J20" s="496" t="str">
        <f t="shared" si="2"/>
        <v/>
      </c>
      <c r="K20" s="464" t="str">
        <f t="shared" si="7"/>
        <v/>
      </c>
      <c r="L20" s="253"/>
      <c r="M20" s="498" t="str">
        <f t="shared" si="3"/>
        <v/>
      </c>
      <c r="N20" s="507"/>
      <c r="O20" s="500"/>
      <c r="P20" s="164"/>
      <c r="Q20" s="315"/>
      <c r="R20" s="315"/>
      <c r="S20" s="316"/>
      <c r="T20" s="316"/>
      <c r="U20" s="316"/>
      <c r="V20" s="316"/>
      <c r="W20" s="316"/>
      <c r="X20" s="316"/>
      <c r="Y20" s="316"/>
      <c r="Z20" s="316"/>
      <c r="AA20" s="508"/>
      <c r="AB20" s="504"/>
      <c r="AC20" s="470" t="str">
        <f t="shared" si="4"/>
        <v/>
      </c>
      <c r="AD20" s="471" t="str">
        <f t="shared" si="5"/>
        <v/>
      </c>
      <c r="AG20" s="567"/>
      <c r="AH20" s="567"/>
      <c r="AI20" s="602"/>
      <c r="AJ20" s="568"/>
      <c r="CH20" s="275"/>
      <c r="CI20" s="274"/>
    </row>
    <row r="21" spans="1:87" ht="24" customHeight="1" thickBot="1" x14ac:dyDescent="0.45">
      <c r="A21" s="267" t="e">
        <f>VLOOKUP(D21,非表示_活動量と単位!$D$8:$E$75,2,FALSE)</f>
        <v>#N/A</v>
      </c>
      <c r="B21" s="509"/>
      <c r="C21" s="510"/>
      <c r="D21" s="511"/>
      <c r="E21" s="377">
        <f t="shared" si="6"/>
        <v>0</v>
      </c>
      <c r="F21" s="512" t="str">
        <f t="shared" si="0"/>
        <v/>
      </c>
      <c r="G21" s="513"/>
      <c r="H21" s="512" t="str">
        <f t="shared" si="1"/>
        <v/>
      </c>
      <c r="I21" s="595"/>
      <c r="J21" s="512" t="str">
        <f t="shared" si="2"/>
        <v/>
      </c>
      <c r="K21" s="467" t="str">
        <f>IF($D21="","",IF($A21=0,E21*G21*I21,E21*I21))</f>
        <v/>
      </c>
      <c r="L21" s="254"/>
      <c r="M21" s="515" t="str">
        <f t="shared" si="3"/>
        <v/>
      </c>
      <c r="N21" s="516"/>
      <c r="O21" s="517"/>
      <c r="P21" s="165"/>
      <c r="Q21" s="318"/>
      <c r="R21" s="318"/>
      <c r="S21" s="319"/>
      <c r="T21" s="319"/>
      <c r="U21" s="319"/>
      <c r="V21" s="319"/>
      <c r="W21" s="319"/>
      <c r="X21" s="319"/>
      <c r="Y21" s="319"/>
      <c r="Z21" s="319"/>
      <c r="AA21" s="518"/>
      <c r="AB21" s="519"/>
      <c r="AC21" s="472" t="str">
        <f t="shared" si="4"/>
        <v/>
      </c>
      <c r="AD21" s="473" t="str">
        <f t="shared" si="5"/>
        <v/>
      </c>
      <c r="AG21" s="570"/>
      <c r="AH21" s="574"/>
      <c r="AI21" s="602"/>
      <c r="AJ21" s="568"/>
      <c r="CH21" s="275"/>
      <c r="CI21" s="274"/>
    </row>
    <row r="22" spans="1:87" ht="24" customHeight="1" x14ac:dyDescent="0.4">
      <c r="A22" s="267">
        <f t="shared" ref="A22:A30" si="11">IF($G22="",1,0)</f>
        <v>1</v>
      </c>
      <c r="B22" s="522"/>
      <c r="C22" s="523"/>
      <c r="D22" s="524" t="s">
        <v>660</v>
      </c>
      <c r="E22" s="525">
        <f>(SUM(O22:Z22)+(N22-AA22)-AB22)</f>
        <v>0</v>
      </c>
      <c r="F22" s="526"/>
      <c r="G22" s="527"/>
      <c r="H22" s="526"/>
      <c r="I22" s="596"/>
      <c r="J22" s="526"/>
      <c r="K22" s="463" t="str">
        <f>IF($C22="","",IF($A22=0,E22*G22*I22,E22*I22))</f>
        <v/>
      </c>
      <c r="L22" s="255"/>
      <c r="M22" s="528"/>
      <c r="N22" s="529"/>
      <c r="O22" s="530"/>
      <c r="P22" s="166"/>
      <c r="Q22" s="320"/>
      <c r="R22" s="320"/>
      <c r="S22" s="321"/>
      <c r="T22" s="321"/>
      <c r="U22" s="321"/>
      <c r="V22" s="321"/>
      <c r="W22" s="321"/>
      <c r="X22" s="321"/>
      <c r="Y22" s="321"/>
      <c r="Z22" s="321"/>
      <c r="AA22" s="531"/>
      <c r="AB22" s="532"/>
      <c r="AC22" s="474" t="str">
        <f t="shared" si="4"/>
        <v>---</v>
      </c>
      <c r="AD22" s="475" t="str">
        <f t="shared" si="5"/>
        <v>---</v>
      </c>
      <c r="AG22" s="570"/>
      <c r="AH22" s="567"/>
      <c r="AI22" s="602"/>
      <c r="AJ22" s="568"/>
      <c r="CH22" s="275"/>
      <c r="CI22" s="274"/>
    </row>
    <row r="23" spans="1:87" ht="24" customHeight="1" x14ac:dyDescent="0.4">
      <c r="A23" s="267">
        <f t="shared" si="11"/>
        <v>1</v>
      </c>
      <c r="B23" s="131"/>
      <c r="C23" s="493"/>
      <c r="D23" s="535" t="s">
        <v>660</v>
      </c>
      <c r="E23" s="495">
        <f t="shared" ref="E23:E31" si="12">(SUM(O23:Z23)+(N23-AA23)-AB23)</f>
        <v>0</v>
      </c>
      <c r="F23" s="536"/>
      <c r="G23" s="497"/>
      <c r="H23" s="536"/>
      <c r="I23" s="594"/>
      <c r="J23" s="536"/>
      <c r="K23" s="464" t="str">
        <f t="shared" ref="K23:K31" si="13">IF($C23="","",IF($A23=0,E23*G23*I23,E23*I23))</f>
        <v/>
      </c>
      <c r="L23" s="253"/>
      <c r="M23" s="537"/>
      <c r="N23" s="507"/>
      <c r="O23" s="500"/>
      <c r="P23" s="164"/>
      <c r="Q23" s="315"/>
      <c r="R23" s="315"/>
      <c r="S23" s="316"/>
      <c r="T23" s="316"/>
      <c r="U23" s="316"/>
      <c r="V23" s="316"/>
      <c r="W23" s="316"/>
      <c r="X23" s="316"/>
      <c r="Y23" s="316"/>
      <c r="Z23" s="316"/>
      <c r="AA23" s="508"/>
      <c r="AB23" s="504"/>
      <c r="AC23" s="470" t="str">
        <f t="shared" si="4"/>
        <v>---</v>
      </c>
      <c r="AD23" s="476" t="str">
        <f t="shared" ref="AD23:AD24" si="14">IF($D23="","",IF(AC23="---","---",IF(OR($D23="系統電力",$D23="産業用蒸気",$D23="温水",$D23="冷水",$D23="蒸気（産業用以外）"),E23*VLOOKUP($D23,GJ換算係数,2,FALSE),E23*G23)))</f>
        <v>---</v>
      </c>
      <c r="AH23" s="574"/>
      <c r="AI23" s="602"/>
      <c r="AJ23" s="568"/>
      <c r="CH23" s="275"/>
      <c r="CI23" s="274"/>
    </row>
    <row r="24" spans="1:87" ht="24" customHeight="1" x14ac:dyDescent="0.4">
      <c r="A24" s="267">
        <f t="shared" si="11"/>
        <v>1</v>
      </c>
      <c r="B24" s="131"/>
      <c r="C24" s="493"/>
      <c r="D24" s="535" t="s">
        <v>660</v>
      </c>
      <c r="E24" s="495">
        <f t="shared" si="12"/>
        <v>0</v>
      </c>
      <c r="F24" s="536"/>
      <c r="G24" s="497"/>
      <c r="H24" s="536"/>
      <c r="I24" s="594"/>
      <c r="J24" s="536"/>
      <c r="K24" s="464" t="str">
        <f t="shared" si="13"/>
        <v/>
      </c>
      <c r="L24" s="253"/>
      <c r="M24" s="537"/>
      <c r="N24" s="507"/>
      <c r="O24" s="500"/>
      <c r="P24" s="164"/>
      <c r="Q24" s="315"/>
      <c r="R24" s="315"/>
      <c r="S24" s="316"/>
      <c r="T24" s="316"/>
      <c r="U24" s="316"/>
      <c r="V24" s="316"/>
      <c r="W24" s="316"/>
      <c r="X24" s="316"/>
      <c r="Y24" s="316"/>
      <c r="Z24" s="316"/>
      <c r="AA24" s="508"/>
      <c r="AB24" s="504"/>
      <c r="AC24" s="470" t="str">
        <f t="shared" si="4"/>
        <v>---</v>
      </c>
      <c r="AD24" s="476" t="str">
        <f t="shared" si="14"/>
        <v>---</v>
      </c>
      <c r="AH24" s="567"/>
      <c r="CH24" s="275"/>
      <c r="CI24" s="274"/>
    </row>
    <row r="25" spans="1:87" ht="24" customHeight="1" x14ac:dyDescent="0.4">
      <c r="A25" s="267">
        <f t="shared" si="11"/>
        <v>1</v>
      </c>
      <c r="B25" s="131"/>
      <c r="C25" s="493"/>
      <c r="D25" s="535" t="s">
        <v>660</v>
      </c>
      <c r="E25" s="495">
        <f t="shared" si="12"/>
        <v>0</v>
      </c>
      <c r="F25" s="536"/>
      <c r="G25" s="497"/>
      <c r="H25" s="536"/>
      <c r="I25" s="594"/>
      <c r="J25" s="536"/>
      <c r="K25" s="464" t="str">
        <f t="shared" si="13"/>
        <v/>
      </c>
      <c r="L25" s="253"/>
      <c r="M25" s="537"/>
      <c r="N25" s="507"/>
      <c r="O25" s="500"/>
      <c r="P25" s="164"/>
      <c r="Q25" s="315"/>
      <c r="R25" s="315"/>
      <c r="S25" s="316"/>
      <c r="T25" s="316"/>
      <c r="U25" s="316"/>
      <c r="V25" s="316"/>
      <c r="W25" s="316"/>
      <c r="X25" s="316"/>
      <c r="Y25" s="316"/>
      <c r="Z25" s="316"/>
      <c r="AA25" s="508"/>
      <c r="AB25" s="504"/>
      <c r="AC25" s="470" t="str">
        <f t="shared" si="4"/>
        <v>---</v>
      </c>
      <c r="AD25" s="476" t="str">
        <f t="shared" ref="AD25:AD26" si="15">IF($D25="","",IF(AC25="---","---",IF(OR($D25="系統電力",$D25="産業用蒸気",$D25="温水",$D25="冷水",$D25="蒸気（産業用以外）"),E25*VLOOKUP($D25,GJ換算係数,2,FALSE),E25*G25)))</f>
        <v>---</v>
      </c>
      <c r="CH25" s="275"/>
      <c r="CI25" s="274"/>
    </row>
    <row r="26" spans="1:87" ht="24" customHeight="1" x14ac:dyDescent="0.4">
      <c r="A26" s="267">
        <f t="shared" si="11"/>
        <v>1</v>
      </c>
      <c r="B26" s="131"/>
      <c r="C26" s="493"/>
      <c r="D26" s="535" t="s">
        <v>660</v>
      </c>
      <c r="E26" s="495">
        <f t="shared" si="12"/>
        <v>0</v>
      </c>
      <c r="F26" s="536"/>
      <c r="G26" s="497"/>
      <c r="H26" s="536"/>
      <c r="I26" s="594"/>
      <c r="J26" s="536"/>
      <c r="K26" s="464" t="str">
        <f t="shared" si="13"/>
        <v/>
      </c>
      <c r="L26" s="253"/>
      <c r="M26" s="537"/>
      <c r="N26" s="507"/>
      <c r="O26" s="500"/>
      <c r="P26" s="164"/>
      <c r="Q26" s="315"/>
      <c r="R26" s="315"/>
      <c r="S26" s="316"/>
      <c r="T26" s="316"/>
      <c r="U26" s="316"/>
      <c r="V26" s="316"/>
      <c r="W26" s="316"/>
      <c r="X26" s="316"/>
      <c r="Y26" s="316"/>
      <c r="Z26" s="316"/>
      <c r="AA26" s="508"/>
      <c r="AB26" s="504"/>
      <c r="AC26" s="470" t="str">
        <f t="shared" si="4"/>
        <v>---</v>
      </c>
      <c r="AD26" s="476" t="str">
        <f t="shared" si="15"/>
        <v>---</v>
      </c>
      <c r="CH26" s="275"/>
      <c r="CI26" s="274"/>
    </row>
    <row r="27" spans="1:87" ht="24" customHeight="1" x14ac:dyDescent="0.4">
      <c r="A27" s="267">
        <f t="shared" si="11"/>
        <v>1</v>
      </c>
      <c r="B27" s="131"/>
      <c r="C27" s="493"/>
      <c r="D27" s="535" t="s">
        <v>660</v>
      </c>
      <c r="E27" s="495">
        <f t="shared" si="12"/>
        <v>0</v>
      </c>
      <c r="F27" s="536"/>
      <c r="G27" s="497"/>
      <c r="H27" s="536"/>
      <c r="I27" s="594"/>
      <c r="J27" s="536"/>
      <c r="K27" s="464" t="str">
        <f t="shared" si="13"/>
        <v/>
      </c>
      <c r="L27" s="253"/>
      <c r="M27" s="537"/>
      <c r="N27" s="507"/>
      <c r="O27" s="500"/>
      <c r="P27" s="164"/>
      <c r="Q27" s="315"/>
      <c r="R27" s="315"/>
      <c r="S27" s="316"/>
      <c r="T27" s="316"/>
      <c r="U27" s="316"/>
      <c r="V27" s="316"/>
      <c r="W27" s="316"/>
      <c r="X27" s="316"/>
      <c r="Y27" s="316"/>
      <c r="Z27" s="316"/>
      <c r="AA27" s="508"/>
      <c r="AB27" s="504"/>
      <c r="AC27" s="470" t="str">
        <f t="shared" si="4"/>
        <v>---</v>
      </c>
      <c r="AD27" s="476" t="str">
        <f t="shared" si="5"/>
        <v>---</v>
      </c>
      <c r="CH27" s="275"/>
      <c r="CI27" s="274"/>
    </row>
    <row r="28" spans="1:87" ht="24" customHeight="1" x14ac:dyDescent="0.4">
      <c r="A28" s="267">
        <f t="shared" si="11"/>
        <v>1</v>
      </c>
      <c r="B28" s="131"/>
      <c r="C28" s="493"/>
      <c r="D28" s="535" t="s">
        <v>660</v>
      </c>
      <c r="E28" s="495">
        <f t="shared" si="12"/>
        <v>0</v>
      </c>
      <c r="F28" s="536"/>
      <c r="G28" s="497"/>
      <c r="H28" s="536"/>
      <c r="I28" s="594"/>
      <c r="J28" s="536"/>
      <c r="K28" s="464" t="str">
        <f t="shared" si="13"/>
        <v/>
      </c>
      <c r="L28" s="253"/>
      <c r="M28" s="537"/>
      <c r="N28" s="507"/>
      <c r="O28" s="500"/>
      <c r="P28" s="164"/>
      <c r="Q28" s="315"/>
      <c r="R28" s="315"/>
      <c r="S28" s="316"/>
      <c r="T28" s="316"/>
      <c r="U28" s="316"/>
      <c r="V28" s="316"/>
      <c r="W28" s="316"/>
      <c r="X28" s="316"/>
      <c r="Y28" s="316"/>
      <c r="Z28" s="316"/>
      <c r="AA28" s="508"/>
      <c r="AB28" s="504"/>
      <c r="AC28" s="470" t="str">
        <f t="shared" si="4"/>
        <v>---</v>
      </c>
      <c r="AD28" s="476" t="str">
        <f t="shared" ref="AD28" si="16">IF($D28="","",IF(AC28="---","---",IF(OR($D28="系統電力",$D28="産業用蒸気",$D28="温水",$D28="冷水",$D28="蒸気（産業用以外）"),E28*VLOOKUP($D28,GJ換算係数,2,FALSE),E28*G28)))</f>
        <v>---</v>
      </c>
      <c r="CH28" s="275"/>
      <c r="CI28" s="274"/>
    </row>
    <row r="29" spans="1:87" ht="24" customHeight="1" x14ac:dyDescent="0.4">
      <c r="A29" s="267">
        <f t="shared" si="11"/>
        <v>1</v>
      </c>
      <c r="B29" s="131"/>
      <c r="C29" s="493"/>
      <c r="D29" s="535" t="s">
        <v>660</v>
      </c>
      <c r="E29" s="495">
        <f t="shared" si="12"/>
        <v>0</v>
      </c>
      <c r="F29" s="536"/>
      <c r="G29" s="497"/>
      <c r="H29" s="536"/>
      <c r="I29" s="594"/>
      <c r="J29" s="536"/>
      <c r="K29" s="464" t="str">
        <f t="shared" si="13"/>
        <v/>
      </c>
      <c r="L29" s="253"/>
      <c r="M29" s="537"/>
      <c r="N29" s="507"/>
      <c r="O29" s="500"/>
      <c r="P29" s="164"/>
      <c r="Q29" s="315"/>
      <c r="R29" s="315"/>
      <c r="S29" s="316"/>
      <c r="T29" s="316"/>
      <c r="U29" s="316"/>
      <c r="V29" s="316"/>
      <c r="W29" s="316"/>
      <c r="X29" s="316"/>
      <c r="Y29" s="316"/>
      <c r="Z29" s="316"/>
      <c r="AA29" s="508"/>
      <c r="AB29" s="504"/>
      <c r="AC29" s="470" t="str">
        <f t="shared" si="4"/>
        <v>---</v>
      </c>
      <c r="AD29" s="476" t="str">
        <f t="shared" ref="AD29" si="17">IF($D29="","",IF(AC29="---","---",IF(OR($D29="系統電力",$D29="産業用蒸気",$D29="温水",$D29="冷水",$D29="蒸気（産業用以外）"),E29*VLOOKUP($D29,GJ換算係数,2,FALSE),E29*G29)))</f>
        <v>---</v>
      </c>
      <c r="CH29" s="275"/>
      <c r="CI29" s="274"/>
    </row>
    <row r="30" spans="1:87" ht="24" customHeight="1" x14ac:dyDescent="0.4">
      <c r="A30" s="267">
        <f t="shared" si="11"/>
        <v>1</v>
      </c>
      <c r="B30" s="131"/>
      <c r="C30" s="493"/>
      <c r="D30" s="535" t="s">
        <v>660</v>
      </c>
      <c r="E30" s="495">
        <f t="shared" si="12"/>
        <v>0</v>
      </c>
      <c r="F30" s="536"/>
      <c r="G30" s="497"/>
      <c r="H30" s="536"/>
      <c r="I30" s="594"/>
      <c r="J30" s="536"/>
      <c r="K30" s="464" t="str">
        <f t="shared" si="13"/>
        <v/>
      </c>
      <c r="L30" s="253"/>
      <c r="M30" s="537"/>
      <c r="N30" s="507"/>
      <c r="O30" s="500"/>
      <c r="P30" s="164"/>
      <c r="Q30" s="315"/>
      <c r="R30" s="315"/>
      <c r="S30" s="316"/>
      <c r="T30" s="316"/>
      <c r="U30" s="316"/>
      <c r="V30" s="316"/>
      <c r="W30" s="316"/>
      <c r="X30" s="316"/>
      <c r="Y30" s="316"/>
      <c r="Z30" s="316"/>
      <c r="AA30" s="508"/>
      <c r="AB30" s="504"/>
      <c r="AC30" s="470" t="str">
        <f t="shared" si="4"/>
        <v>---</v>
      </c>
      <c r="AD30" s="476" t="str">
        <f t="shared" si="5"/>
        <v>---</v>
      </c>
      <c r="CH30" s="275"/>
      <c r="CI30" s="274"/>
    </row>
    <row r="31" spans="1:87" ht="24" customHeight="1" thickBot="1" x14ac:dyDescent="0.45">
      <c r="A31" s="267">
        <f t="shared" ref="A31" si="18">IF($G31="",1,0)</f>
        <v>1</v>
      </c>
      <c r="B31" s="138"/>
      <c r="C31" s="539"/>
      <c r="D31" s="540" t="s">
        <v>660</v>
      </c>
      <c r="E31" s="378">
        <f t="shared" si="12"/>
        <v>0</v>
      </c>
      <c r="F31" s="541"/>
      <c r="G31" s="542"/>
      <c r="H31" s="541"/>
      <c r="I31" s="597"/>
      <c r="J31" s="541"/>
      <c r="K31" s="465" t="str">
        <f t="shared" si="13"/>
        <v/>
      </c>
      <c r="L31" s="256"/>
      <c r="M31" s="543"/>
      <c r="N31" s="544"/>
      <c r="O31" s="545"/>
      <c r="P31" s="167"/>
      <c r="Q31" s="322"/>
      <c r="R31" s="322"/>
      <c r="S31" s="323"/>
      <c r="T31" s="323"/>
      <c r="U31" s="323"/>
      <c r="V31" s="323"/>
      <c r="W31" s="323"/>
      <c r="X31" s="323"/>
      <c r="Y31" s="323"/>
      <c r="Z31" s="323"/>
      <c r="AA31" s="546"/>
      <c r="AB31" s="547"/>
      <c r="AC31" s="477" t="str">
        <f t="shared" si="4"/>
        <v>---</v>
      </c>
      <c r="AD31" s="478" t="str">
        <f t="shared" si="5"/>
        <v>---</v>
      </c>
      <c r="CH31" s="275"/>
      <c r="CI31" s="274"/>
    </row>
    <row r="32" spans="1:87" ht="27" customHeight="1" thickBot="1" x14ac:dyDescent="0.45">
      <c r="A32" s="387"/>
      <c r="B32" s="326"/>
      <c r="C32" s="326"/>
      <c r="D32" s="326"/>
      <c r="E32" s="270"/>
      <c r="F32" s="270"/>
      <c r="G32" s="270"/>
      <c r="H32" s="270"/>
      <c r="I32" s="833" t="s">
        <v>772</v>
      </c>
      <c r="J32" s="834"/>
      <c r="K32" s="605">
        <f>SUM($K$7:$K$31)+SUM($K$48:$K$102)</f>
        <v>0</v>
      </c>
      <c r="L32" s="551"/>
      <c r="M32" s="328"/>
      <c r="N32" s="328"/>
      <c r="O32" s="328"/>
      <c r="P32" s="328"/>
      <c r="Q32" s="328"/>
      <c r="R32" s="328"/>
      <c r="S32" s="247"/>
      <c r="T32" s="247"/>
      <c r="U32" s="247"/>
      <c r="V32" s="247"/>
      <c r="W32" s="247"/>
      <c r="X32" s="247"/>
      <c r="Y32" s="247"/>
      <c r="Z32" s="247"/>
      <c r="AA32" s="247"/>
      <c r="AB32" s="247"/>
      <c r="AC32" s="262" t="s">
        <v>798</v>
      </c>
      <c r="AD32" s="613">
        <f>SUM($AD$7:$AD$31)+SUM($AD$48:$AD$102)</f>
        <v>0</v>
      </c>
      <c r="CH32" s="275"/>
      <c r="CI32" s="274"/>
    </row>
    <row r="33" spans="1:87" ht="27" customHeight="1" thickBot="1" x14ac:dyDescent="0.45">
      <c r="A33" s="387"/>
      <c r="B33" s="326"/>
      <c r="C33" s="326"/>
      <c r="D33" s="326"/>
      <c r="E33" s="270"/>
      <c r="F33" s="270"/>
      <c r="G33" s="270"/>
      <c r="H33" s="270"/>
      <c r="I33" s="831" t="s">
        <v>797</v>
      </c>
      <c r="J33" s="832"/>
      <c r="K33" s="605">
        <f>SUMIFS(K7:K31,AC7:AC31,"対象")+SUMIFS(K48:K102,AC48:AC102,"対象")</f>
        <v>0</v>
      </c>
      <c r="L33" s="551"/>
      <c r="M33" s="328"/>
      <c r="N33" s="328"/>
      <c r="O33" s="328"/>
      <c r="P33" s="328"/>
      <c r="Q33" s="328"/>
      <c r="R33" s="328"/>
      <c r="S33" s="247"/>
      <c r="T33" s="247"/>
      <c r="U33" s="247"/>
      <c r="V33" s="247"/>
      <c r="W33" s="247"/>
      <c r="X33" s="247"/>
      <c r="Y33" s="247"/>
      <c r="Z33" s="247"/>
      <c r="AA33" s="247"/>
      <c r="AB33" s="247"/>
      <c r="AC33" s="263" t="s">
        <v>924</v>
      </c>
      <c r="AD33" s="606" t="str">
        <f>IFERROR(K33/AD32,"---")</f>
        <v>---</v>
      </c>
      <c r="CH33" s="275"/>
      <c r="CI33" s="274"/>
    </row>
    <row r="34" spans="1:87" ht="12" customHeight="1" x14ac:dyDescent="0.4">
      <c r="A34" s="387"/>
      <c r="B34" s="329"/>
      <c r="C34" s="330"/>
      <c r="D34" s="331"/>
      <c r="E34" s="270"/>
      <c r="F34" s="270"/>
      <c r="G34" s="270"/>
      <c r="H34" s="270"/>
      <c r="I34" s="270"/>
      <c r="J34" s="327"/>
      <c r="K34" s="327"/>
      <c r="L34" s="327"/>
      <c r="M34" s="328"/>
      <c r="N34" s="328"/>
      <c r="O34" s="328"/>
      <c r="P34" s="328"/>
      <c r="Q34" s="328"/>
      <c r="R34" s="328"/>
      <c r="S34" s="247"/>
      <c r="T34" s="247"/>
      <c r="U34" s="247"/>
      <c r="V34" s="247"/>
      <c r="W34" s="247"/>
      <c r="X34" s="247"/>
      <c r="Y34" s="247"/>
      <c r="Z34" s="247"/>
      <c r="AA34" s="247"/>
      <c r="AB34" s="247"/>
      <c r="AC34" s="247"/>
      <c r="AD34" s="247"/>
      <c r="CH34" s="275"/>
      <c r="CI34" s="274"/>
    </row>
    <row r="35" spans="1:87" ht="12" customHeight="1" x14ac:dyDescent="0.4">
      <c r="A35" s="388"/>
      <c r="B35" s="195" t="s">
        <v>886</v>
      </c>
      <c r="C35" s="309" t="s">
        <v>892</v>
      </c>
      <c r="D35" s="154"/>
      <c r="E35" s="270"/>
      <c r="F35" s="270"/>
      <c r="G35" s="270"/>
      <c r="H35" s="270"/>
      <c r="I35" s="270"/>
      <c r="J35" s="327"/>
      <c r="K35" s="327"/>
      <c r="L35" s="327"/>
      <c r="M35" s="328"/>
      <c r="N35" s="328"/>
      <c r="O35" s="328"/>
      <c r="P35" s="328"/>
      <c r="Q35" s="328"/>
      <c r="R35" s="328"/>
      <c r="S35" s="247"/>
      <c r="T35" s="247"/>
      <c r="U35" s="247"/>
      <c r="V35" s="247"/>
      <c r="W35" s="247"/>
      <c r="X35" s="247"/>
      <c r="Y35" s="247"/>
      <c r="Z35" s="247"/>
      <c r="AA35" s="247"/>
      <c r="AB35" s="247"/>
      <c r="AC35" s="247"/>
      <c r="AD35" s="247"/>
      <c r="CH35" s="275"/>
      <c r="CI35" s="274"/>
    </row>
    <row r="36" spans="1:87" ht="14.65" customHeight="1" x14ac:dyDescent="0.4">
      <c r="A36" s="388"/>
      <c r="B36" s="195" t="s">
        <v>598</v>
      </c>
      <c r="C36" s="188" t="s">
        <v>914</v>
      </c>
      <c r="D36" s="154"/>
      <c r="E36" s="270"/>
      <c r="F36" s="270"/>
      <c r="G36" s="270"/>
      <c r="H36" s="270"/>
      <c r="I36" s="270"/>
      <c r="J36" s="270"/>
      <c r="K36" s="270"/>
      <c r="L36" s="270"/>
      <c r="M36" s="270"/>
      <c r="N36" s="270"/>
      <c r="O36" s="270"/>
      <c r="P36" s="270"/>
      <c r="Q36" s="270"/>
      <c r="R36" s="270"/>
      <c r="S36" s="247"/>
      <c r="T36" s="247"/>
      <c r="U36" s="247"/>
      <c r="V36" s="247"/>
      <c r="W36" s="247"/>
      <c r="X36" s="247"/>
      <c r="Y36" s="247"/>
      <c r="Z36" s="247"/>
      <c r="AA36" s="247"/>
      <c r="AB36" s="247"/>
      <c r="AC36" s="247"/>
      <c r="AD36" s="247"/>
      <c r="CH36" s="276"/>
      <c r="CI36" s="274"/>
    </row>
    <row r="37" spans="1:87" ht="14.65" customHeight="1" x14ac:dyDescent="0.4">
      <c r="A37" s="388"/>
      <c r="B37" s="305"/>
      <c r="C37" s="306" t="s">
        <v>915</v>
      </c>
      <c r="D37" s="154"/>
      <c r="E37" s="270"/>
      <c r="F37" s="270"/>
      <c r="G37" s="270"/>
      <c r="H37" s="270"/>
      <c r="I37" s="270"/>
      <c r="J37" s="270"/>
      <c r="K37" s="270"/>
      <c r="L37" s="270"/>
      <c r="M37" s="270"/>
      <c r="N37" s="270"/>
      <c r="O37" s="270"/>
      <c r="P37" s="270"/>
      <c r="Q37" s="270"/>
      <c r="R37" s="270"/>
      <c r="S37" s="247"/>
      <c r="T37" s="247"/>
      <c r="U37" s="247"/>
      <c r="V37" s="247"/>
      <c r="W37" s="247"/>
      <c r="X37" s="247"/>
      <c r="Y37" s="247"/>
      <c r="Z37" s="247"/>
      <c r="AA37" s="247"/>
      <c r="AB37" s="247"/>
      <c r="AC37" s="247"/>
      <c r="AD37" s="247"/>
      <c r="CH37" s="277"/>
      <c r="CI37" s="274"/>
    </row>
    <row r="38" spans="1:87" ht="14.65" customHeight="1" x14ac:dyDescent="0.4">
      <c r="A38" s="388"/>
      <c r="B38" s="305"/>
      <c r="C38" s="67" t="s">
        <v>921</v>
      </c>
      <c r="D38" s="67"/>
      <c r="E38" s="270"/>
      <c r="F38" s="270"/>
      <c r="G38" s="270"/>
      <c r="H38" s="270"/>
      <c r="I38" s="270"/>
      <c r="J38" s="270"/>
      <c r="K38" s="270"/>
      <c r="L38" s="270"/>
      <c r="M38" s="270"/>
      <c r="N38" s="270"/>
      <c r="O38" s="270"/>
      <c r="P38" s="270"/>
      <c r="Q38" s="270"/>
      <c r="R38" s="270"/>
      <c r="S38" s="247"/>
      <c r="T38" s="247"/>
      <c r="U38" s="247"/>
      <c r="V38" s="247"/>
      <c r="W38" s="247"/>
      <c r="X38" s="247"/>
      <c r="Y38" s="247"/>
      <c r="Z38" s="247"/>
      <c r="AA38" s="247"/>
      <c r="AB38" s="247"/>
      <c r="AC38" s="247"/>
      <c r="AD38" s="247"/>
      <c r="CH38" s="277"/>
      <c r="CI38" s="274"/>
    </row>
    <row r="39" spans="1:87" ht="14.65" customHeight="1" x14ac:dyDescent="0.4">
      <c r="A39" s="388"/>
      <c r="B39" s="195"/>
      <c r="C39" s="306" t="s">
        <v>916</v>
      </c>
      <c r="D39" s="307"/>
      <c r="E39" s="270"/>
      <c r="F39" s="270"/>
      <c r="G39" s="270"/>
      <c r="H39" s="270"/>
      <c r="I39" s="270"/>
      <c r="J39" s="270"/>
      <c r="K39" s="270"/>
      <c r="L39" s="270"/>
      <c r="M39" s="270"/>
      <c r="N39" s="270"/>
      <c r="O39" s="270"/>
      <c r="P39" s="270"/>
      <c r="Q39" s="270"/>
      <c r="R39" s="270"/>
      <c r="S39" s="247"/>
      <c r="T39" s="247"/>
      <c r="U39" s="247"/>
      <c r="V39" s="247"/>
      <c r="W39" s="247"/>
      <c r="X39" s="247"/>
      <c r="Y39" s="247"/>
      <c r="Z39" s="247"/>
      <c r="AA39" s="247"/>
      <c r="AB39" s="247"/>
      <c r="AC39" s="247"/>
      <c r="AD39" s="247"/>
      <c r="CH39" s="277"/>
      <c r="CI39" s="274"/>
    </row>
    <row r="40" spans="1:87" ht="14.65" customHeight="1" x14ac:dyDescent="0.4">
      <c r="A40" s="388"/>
      <c r="B40" s="195"/>
      <c r="C40" s="67" t="s">
        <v>922</v>
      </c>
      <c r="D40" s="67"/>
      <c r="E40" s="270"/>
      <c r="F40" s="270"/>
      <c r="G40" s="270"/>
      <c r="H40" s="270"/>
      <c r="I40" s="270"/>
      <c r="J40" s="270"/>
      <c r="K40" s="270"/>
      <c r="L40" s="270"/>
      <c r="M40" s="270"/>
      <c r="N40" s="270"/>
      <c r="O40" s="270"/>
      <c r="P40" s="270"/>
      <c r="Q40" s="270"/>
      <c r="R40" s="270"/>
      <c r="S40" s="247"/>
      <c r="T40" s="247"/>
      <c r="U40" s="247"/>
      <c r="V40" s="247"/>
      <c r="W40" s="247"/>
      <c r="X40" s="247"/>
      <c r="Y40" s="247"/>
      <c r="Z40" s="247"/>
      <c r="AA40" s="247"/>
      <c r="AB40" s="247"/>
      <c r="AC40" s="247"/>
      <c r="AD40" s="247"/>
      <c r="CH40" s="277"/>
      <c r="CI40" s="274"/>
    </row>
    <row r="41" spans="1:87" ht="14.65" customHeight="1" x14ac:dyDescent="0.4">
      <c r="A41" s="388"/>
      <c r="B41" s="308" t="s">
        <v>599</v>
      </c>
      <c r="C41" s="67" t="s">
        <v>773</v>
      </c>
      <c r="D41" s="67"/>
      <c r="E41" s="270"/>
      <c r="F41" s="270"/>
      <c r="G41" s="270"/>
      <c r="H41" s="270"/>
      <c r="I41" s="270"/>
      <c r="J41" s="270"/>
      <c r="K41" s="270"/>
      <c r="L41" s="270"/>
      <c r="M41" s="270"/>
      <c r="N41" s="270"/>
      <c r="O41" s="270"/>
      <c r="P41" s="270"/>
      <c r="Q41" s="270"/>
      <c r="R41" s="270"/>
      <c r="S41" s="247"/>
      <c r="T41" s="247"/>
      <c r="U41" s="247"/>
      <c r="V41" s="247"/>
      <c r="W41" s="247"/>
      <c r="X41" s="247"/>
      <c r="Y41" s="247"/>
      <c r="Z41" s="247"/>
      <c r="AA41" s="247"/>
      <c r="AB41" s="247"/>
      <c r="AC41" s="247"/>
      <c r="AD41" s="247"/>
      <c r="CH41" s="277"/>
      <c r="CI41" s="274"/>
    </row>
    <row r="42" spans="1:87" ht="14.65" customHeight="1" x14ac:dyDescent="0.4">
      <c r="A42" s="388"/>
      <c r="B42" s="308" t="s">
        <v>600</v>
      </c>
      <c r="C42" s="459" t="s">
        <v>885</v>
      </c>
      <c r="D42" s="67"/>
      <c r="E42" s="270"/>
      <c r="F42" s="270"/>
      <c r="G42" s="270"/>
      <c r="H42" s="270"/>
      <c r="I42" s="270"/>
      <c r="J42" s="270"/>
      <c r="K42" s="270"/>
      <c r="L42" s="270"/>
      <c r="M42" s="270"/>
      <c r="N42" s="270"/>
      <c r="O42" s="270"/>
      <c r="P42" s="270"/>
      <c r="Q42" s="270"/>
      <c r="R42" s="270"/>
      <c r="S42" s="247"/>
      <c r="T42" s="247"/>
      <c r="U42" s="247"/>
      <c r="V42" s="247"/>
      <c r="W42" s="247"/>
      <c r="X42" s="247"/>
      <c r="Y42" s="247"/>
      <c r="Z42" s="247"/>
      <c r="AA42" s="247"/>
      <c r="AB42" s="247"/>
      <c r="AC42" s="247"/>
      <c r="AD42" s="247"/>
      <c r="CH42" s="277"/>
      <c r="CI42" s="274"/>
    </row>
    <row r="43" spans="1:87" ht="12" customHeight="1" x14ac:dyDescent="0.4">
      <c r="A43" s="388"/>
      <c r="B43" s="332"/>
      <c r="C43" s="247"/>
      <c r="D43" s="247"/>
      <c r="E43" s="270"/>
      <c r="F43" s="270"/>
      <c r="G43" s="270"/>
      <c r="H43" s="270"/>
      <c r="I43" s="270"/>
      <c r="J43" s="270"/>
      <c r="K43" s="270"/>
      <c r="L43" s="270"/>
      <c r="M43" s="270"/>
      <c r="N43" s="270"/>
      <c r="O43" s="270"/>
      <c r="P43" s="270"/>
      <c r="Q43" s="270"/>
      <c r="R43" s="270"/>
      <c r="S43" s="247"/>
      <c r="T43" s="247"/>
      <c r="U43" s="247"/>
      <c r="V43" s="247"/>
      <c r="W43" s="247"/>
      <c r="X43" s="247"/>
      <c r="Y43" s="247"/>
      <c r="Z43" s="247"/>
      <c r="AA43" s="247"/>
      <c r="AB43" s="247"/>
      <c r="AC43" s="247"/>
      <c r="AD43" s="247"/>
      <c r="CH43" s="277"/>
      <c r="CI43" s="274"/>
    </row>
    <row r="44" spans="1:87" ht="12" customHeight="1" thickBot="1" x14ac:dyDescent="0.45">
      <c r="A44" s="388"/>
      <c r="B44" s="332"/>
      <c r="C44" s="247"/>
      <c r="D44" s="247"/>
      <c r="E44" s="270"/>
      <c r="F44" s="270"/>
      <c r="G44" s="270"/>
      <c r="H44" s="270"/>
      <c r="I44" s="270"/>
      <c r="J44" s="270"/>
      <c r="K44" s="270"/>
      <c r="L44" s="270"/>
      <c r="M44" s="328"/>
      <c r="N44" s="328"/>
      <c r="O44" s="328"/>
      <c r="P44" s="270"/>
      <c r="Q44" s="270"/>
      <c r="R44" s="270"/>
      <c r="S44" s="247"/>
      <c r="T44" s="247"/>
      <c r="U44" s="247"/>
      <c r="V44" s="247"/>
      <c r="W44" s="247"/>
      <c r="X44" s="247"/>
      <c r="Y44" s="247"/>
      <c r="Z44" s="247"/>
      <c r="AA44" s="247"/>
      <c r="AB44" s="247"/>
      <c r="AC44" s="247"/>
      <c r="AD44" s="247"/>
      <c r="CH44" s="277"/>
      <c r="CI44" s="274"/>
    </row>
    <row r="45" spans="1:87" ht="15" customHeight="1" x14ac:dyDescent="0.4">
      <c r="B45" s="774" t="s">
        <v>908</v>
      </c>
      <c r="C45" s="777" t="s">
        <v>769</v>
      </c>
      <c r="D45" s="784" t="s">
        <v>606</v>
      </c>
      <c r="E45" s="823" t="s">
        <v>607</v>
      </c>
      <c r="F45" s="810"/>
      <c r="G45" s="823" t="s">
        <v>608</v>
      </c>
      <c r="H45" s="825"/>
      <c r="I45" s="810" t="s">
        <v>679</v>
      </c>
      <c r="J45" s="810"/>
      <c r="K45" s="812" t="s">
        <v>861</v>
      </c>
      <c r="L45" s="815" t="s">
        <v>724</v>
      </c>
      <c r="M45" s="818" t="s">
        <v>767</v>
      </c>
      <c r="N45" s="820" t="s">
        <v>770</v>
      </c>
      <c r="O45" s="800" t="s">
        <v>896</v>
      </c>
      <c r="P45" s="800"/>
      <c r="Q45" s="800"/>
      <c r="R45" s="800"/>
      <c r="S45" s="800"/>
      <c r="T45" s="800"/>
      <c r="U45" s="800"/>
      <c r="V45" s="800"/>
      <c r="W45" s="800"/>
      <c r="X45" s="800"/>
      <c r="Y45" s="800"/>
      <c r="Z45" s="800"/>
      <c r="AA45" s="802" t="s">
        <v>771</v>
      </c>
      <c r="AB45" s="803" t="s">
        <v>768</v>
      </c>
      <c r="AC45" s="806" t="s">
        <v>793</v>
      </c>
      <c r="AD45" s="807"/>
      <c r="CH45" s="277"/>
      <c r="CI45" s="274"/>
    </row>
    <row r="46" spans="1:87" ht="12" customHeight="1" x14ac:dyDescent="0.4">
      <c r="B46" s="775"/>
      <c r="C46" s="778"/>
      <c r="D46" s="785"/>
      <c r="E46" s="824"/>
      <c r="F46" s="811"/>
      <c r="G46" s="824"/>
      <c r="H46" s="826"/>
      <c r="I46" s="811"/>
      <c r="J46" s="811"/>
      <c r="K46" s="813"/>
      <c r="L46" s="816"/>
      <c r="M46" s="819"/>
      <c r="N46" s="821"/>
      <c r="O46" s="801"/>
      <c r="P46" s="801"/>
      <c r="Q46" s="801"/>
      <c r="R46" s="801"/>
      <c r="S46" s="801"/>
      <c r="T46" s="801"/>
      <c r="U46" s="801"/>
      <c r="V46" s="801"/>
      <c r="W46" s="801"/>
      <c r="X46" s="801"/>
      <c r="Y46" s="801"/>
      <c r="Z46" s="801"/>
      <c r="AA46" s="789"/>
      <c r="AB46" s="804"/>
      <c r="AC46" s="636" t="s">
        <v>794</v>
      </c>
      <c r="AD46" s="808" t="s">
        <v>775</v>
      </c>
      <c r="CH46" s="277"/>
      <c r="CI46" s="274"/>
    </row>
    <row r="47" spans="1:87" ht="17.649999999999999" customHeight="1" thickBot="1" x14ac:dyDescent="0.45">
      <c r="B47" s="776"/>
      <c r="C47" s="779"/>
      <c r="D47" s="786"/>
      <c r="E47" s="298" t="s">
        <v>677</v>
      </c>
      <c r="F47" s="299" t="s">
        <v>678</v>
      </c>
      <c r="G47" s="300" t="s">
        <v>723</v>
      </c>
      <c r="H47" s="301" t="s">
        <v>696</v>
      </c>
      <c r="I47" s="302" t="s">
        <v>723</v>
      </c>
      <c r="J47" s="303" t="s">
        <v>696</v>
      </c>
      <c r="K47" s="814"/>
      <c r="L47" s="817"/>
      <c r="M47" s="304" t="s">
        <v>766</v>
      </c>
      <c r="N47" s="822"/>
      <c r="O47" s="162" t="s">
        <v>680</v>
      </c>
      <c r="P47" s="162" t="s">
        <v>681</v>
      </c>
      <c r="Q47" s="162" t="s">
        <v>682</v>
      </c>
      <c r="R47" s="162" t="s">
        <v>683</v>
      </c>
      <c r="S47" s="162" t="s">
        <v>684</v>
      </c>
      <c r="T47" s="162" t="s">
        <v>685</v>
      </c>
      <c r="U47" s="162" t="s">
        <v>686</v>
      </c>
      <c r="V47" s="162" t="s">
        <v>687</v>
      </c>
      <c r="W47" s="162" t="s">
        <v>688</v>
      </c>
      <c r="X47" s="162" t="s">
        <v>689</v>
      </c>
      <c r="Y47" s="162" t="s">
        <v>690</v>
      </c>
      <c r="Z47" s="162" t="s">
        <v>691</v>
      </c>
      <c r="AA47" s="790"/>
      <c r="AB47" s="805"/>
      <c r="AC47" s="637"/>
      <c r="AD47" s="809"/>
      <c r="CH47" s="277"/>
      <c r="CI47" s="274"/>
    </row>
    <row r="48" spans="1:87" ht="24" customHeight="1" x14ac:dyDescent="0.4">
      <c r="A48" s="267" t="e">
        <f>VLOOKUP(D48,非表示_活動量と単位!$D$8:$E$75,2,FALSE)</f>
        <v>#N/A</v>
      </c>
      <c r="B48" s="149"/>
      <c r="C48" s="129"/>
      <c r="D48" s="128"/>
      <c r="E48" s="382">
        <f t="shared" ref="E48:E102" si="19">TRUNC((SUM(O48:Z48)+(N48-AA48)-AB48),0)</f>
        <v>0</v>
      </c>
      <c r="F48" s="150" t="str">
        <f t="shared" ref="F48:F102" si="20">IF($D48="","",VLOOKUP($D48,活動の種別と単位,4,FALSE))</f>
        <v/>
      </c>
      <c r="G48" s="268"/>
      <c r="H48" s="151" t="str">
        <f t="shared" ref="H48:H102" si="21">IF($D48="","",VLOOKUP($D48,活動の種別と単位,5,FALSE))</f>
        <v/>
      </c>
      <c r="I48" s="598"/>
      <c r="J48" s="151" t="str">
        <f t="shared" ref="J48:J102" si="22">IF($D48="","",VLOOKUP($D48,活動の種別と単位,6,FALSE))</f>
        <v/>
      </c>
      <c r="K48" s="384" t="str">
        <f>IF($D48="","",IF($A48=0,E48*G48*I48,E48*I48))</f>
        <v/>
      </c>
      <c r="L48" s="252"/>
      <c r="M48" s="152" t="str">
        <f t="shared" ref="M48:M102" si="23">IF($D48="","",VLOOKUP($D48,活動の種別と単位,3,FALSE))</f>
        <v/>
      </c>
      <c r="N48" s="310"/>
      <c r="O48" s="257"/>
      <c r="P48" s="163"/>
      <c r="Q48" s="163"/>
      <c r="R48" s="163"/>
      <c r="S48" s="163"/>
      <c r="T48" s="163"/>
      <c r="U48" s="163"/>
      <c r="V48" s="163"/>
      <c r="W48" s="163"/>
      <c r="X48" s="163"/>
      <c r="Y48" s="163"/>
      <c r="Z48" s="163"/>
      <c r="AA48" s="311"/>
      <c r="AB48" s="312"/>
      <c r="AC48" s="153" t="str">
        <f t="shared" ref="AC48:AC102" si="24">IF($D48="","",VLOOKUP($D48,活動の種別と単位,7,FALSE))</f>
        <v/>
      </c>
      <c r="AD48" s="333" t="str">
        <f>IF($D48="","",IF(AC48="---","---",IF(OR($D48="系統電力",$D48="産業用蒸気",$D48="温水",$D48="冷水",$D48="蒸気（産業用以外）"),E48*VLOOKUP($D48,GJ換算係数,2,FALSE),E48*G48)))</f>
        <v/>
      </c>
      <c r="CH48" s="277"/>
      <c r="CI48" s="274"/>
    </row>
    <row r="49" spans="1:87" ht="24" customHeight="1" x14ac:dyDescent="0.4">
      <c r="A49" s="267" t="e">
        <f>VLOOKUP(D49,非表示_活動量と単位!$D$8:$E$75,2,FALSE)</f>
        <v>#N/A</v>
      </c>
      <c r="B49" s="149"/>
      <c r="C49" s="399"/>
      <c r="D49" s="133"/>
      <c r="E49" s="383">
        <f t="shared" si="19"/>
        <v>0</v>
      </c>
      <c r="F49" s="155" t="str">
        <f t="shared" si="20"/>
        <v/>
      </c>
      <c r="G49" s="269"/>
      <c r="H49" s="155" t="str">
        <f t="shared" si="21"/>
        <v/>
      </c>
      <c r="I49" s="599"/>
      <c r="J49" s="155" t="str">
        <f t="shared" si="22"/>
        <v/>
      </c>
      <c r="K49" s="385" t="str">
        <f t="shared" ref="K49:K102" si="25">IF($D49="","",IF($A49=0,E49*G49*I49,E49*I49))</f>
        <v/>
      </c>
      <c r="L49" s="253"/>
      <c r="M49" s="156" t="str">
        <f t="shared" si="23"/>
        <v/>
      </c>
      <c r="N49" s="258"/>
      <c r="O49" s="259"/>
      <c r="P49" s="157"/>
      <c r="Q49" s="260"/>
      <c r="R49" s="260"/>
      <c r="S49" s="260"/>
      <c r="T49" s="260"/>
      <c r="U49" s="260"/>
      <c r="V49" s="260"/>
      <c r="W49" s="260"/>
      <c r="X49" s="260"/>
      <c r="Y49" s="260"/>
      <c r="Z49" s="260"/>
      <c r="AA49" s="261"/>
      <c r="AB49" s="313"/>
      <c r="AC49" s="158" t="str">
        <f t="shared" si="24"/>
        <v/>
      </c>
      <c r="AD49" s="325" t="str">
        <f t="shared" ref="AD49:AD102" si="26">IF($D49="","",IF(AC49="---","---",IF(OR($D49="系統電力",$D49="産業用蒸気",$D49="温水",$D49="冷水",$D49="蒸気（産業用以外）"),E49*VLOOKUP($D49,GJ換算係数,2,FALSE),E49*G49)))</f>
        <v/>
      </c>
      <c r="CH49" s="277"/>
      <c r="CI49" s="274"/>
    </row>
    <row r="50" spans="1:87" ht="24" customHeight="1" x14ac:dyDescent="0.4">
      <c r="A50" s="267" t="e">
        <f>VLOOKUP(D50,非表示_活動量と単位!$D$8:$E$75,2,FALSE)</f>
        <v>#N/A</v>
      </c>
      <c r="B50" s="149"/>
      <c r="C50" s="399"/>
      <c r="D50" s="133"/>
      <c r="E50" s="383">
        <f t="shared" si="19"/>
        <v>0</v>
      </c>
      <c r="F50" s="155" t="str">
        <f t="shared" si="20"/>
        <v/>
      </c>
      <c r="G50" s="269"/>
      <c r="H50" s="155" t="str">
        <f t="shared" si="21"/>
        <v/>
      </c>
      <c r="I50" s="599"/>
      <c r="J50" s="155" t="str">
        <f t="shared" si="22"/>
        <v/>
      </c>
      <c r="K50" s="385" t="str">
        <f t="shared" si="25"/>
        <v/>
      </c>
      <c r="L50" s="253"/>
      <c r="M50" s="156" t="str">
        <f t="shared" si="23"/>
        <v/>
      </c>
      <c r="N50" s="258"/>
      <c r="O50" s="259"/>
      <c r="P50" s="157"/>
      <c r="Q50" s="260"/>
      <c r="R50" s="260"/>
      <c r="S50" s="260"/>
      <c r="T50" s="260"/>
      <c r="U50" s="260"/>
      <c r="V50" s="260"/>
      <c r="W50" s="260"/>
      <c r="X50" s="260"/>
      <c r="Y50" s="260"/>
      <c r="Z50" s="260"/>
      <c r="AA50" s="261"/>
      <c r="AB50" s="313"/>
      <c r="AC50" s="158" t="str">
        <f t="shared" si="24"/>
        <v/>
      </c>
      <c r="AD50" s="325" t="str">
        <f t="shared" si="26"/>
        <v/>
      </c>
      <c r="CH50" s="277"/>
      <c r="CI50" s="274"/>
    </row>
    <row r="51" spans="1:87" ht="24" customHeight="1" x14ac:dyDescent="0.4">
      <c r="A51" s="267" t="e">
        <f>VLOOKUP(D51,非表示_活動量と単位!$D$8:$E$75,2,FALSE)</f>
        <v>#N/A</v>
      </c>
      <c r="B51" s="149"/>
      <c r="C51" s="399"/>
      <c r="D51" s="133"/>
      <c r="E51" s="383">
        <f t="shared" si="19"/>
        <v>0</v>
      </c>
      <c r="F51" s="155" t="str">
        <f t="shared" si="20"/>
        <v/>
      </c>
      <c r="G51" s="269"/>
      <c r="H51" s="155" t="str">
        <f t="shared" si="21"/>
        <v/>
      </c>
      <c r="I51" s="599"/>
      <c r="J51" s="155" t="str">
        <f t="shared" si="22"/>
        <v/>
      </c>
      <c r="K51" s="385" t="str">
        <f t="shared" si="25"/>
        <v/>
      </c>
      <c r="L51" s="253"/>
      <c r="M51" s="156" t="str">
        <f t="shared" si="23"/>
        <v/>
      </c>
      <c r="N51" s="258"/>
      <c r="O51" s="259"/>
      <c r="P51" s="157"/>
      <c r="Q51" s="260"/>
      <c r="R51" s="260"/>
      <c r="S51" s="260"/>
      <c r="T51" s="260"/>
      <c r="U51" s="260"/>
      <c r="V51" s="260"/>
      <c r="W51" s="260"/>
      <c r="X51" s="260"/>
      <c r="Y51" s="260"/>
      <c r="Z51" s="260"/>
      <c r="AA51" s="261"/>
      <c r="AB51" s="313"/>
      <c r="AC51" s="158" t="str">
        <f t="shared" si="24"/>
        <v/>
      </c>
      <c r="AD51" s="325" t="str">
        <f t="shared" si="26"/>
        <v/>
      </c>
      <c r="CH51" s="277"/>
      <c r="CI51" s="274"/>
    </row>
    <row r="52" spans="1:87" ht="24" customHeight="1" x14ac:dyDescent="0.4">
      <c r="A52" s="267" t="e">
        <f>VLOOKUP(D52,非表示_活動量と単位!$D$8:$E$75,2,FALSE)</f>
        <v>#N/A</v>
      </c>
      <c r="B52" s="149"/>
      <c r="C52" s="399"/>
      <c r="D52" s="133"/>
      <c r="E52" s="383">
        <f t="shared" si="19"/>
        <v>0</v>
      </c>
      <c r="F52" s="155" t="str">
        <f t="shared" si="20"/>
        <v/>
      </c>
      <c r="G52" s="269"/>
      <c r="H52" s="155" t="str">
        <f t="shared" si="21"/>
        <v/>
      </c>
      <c r="I52" s="599"/>
      <c r="J52" s="155" t="str">
        <f t="shared" si="22"/>
        <v/>
      </c>
      <c r="K52" s="385" t="str">
        <f t="shared" si="25"/>
        <v/>
      </c>
      <c r="L52" s="253"/>
      <c r="M52" s="156" t="str">
        <f t="shared" si="23"/>
        <v/>
      </c>
      <c r="N52" s="258"/>
      <c r="O52" s="259"/>
      <c r="P52" s="157"/>
      <c r="Q52" s="260"/>
      <c r="R52" s="260"/>
      <c r="S52" s="260"/>
      <c r="T52" s="260"/>
      <c r="U52" s="260"/>
      <c r="V52" s="260"/>
      <c r="W52" s="260"/>
      <c r="X52" s="260"/>
      <c r="Y52" s="260"/>
      <c r="Z52" s="260"/>
      <c r="AA52" s="261"/>
      <c r="AB52" s="313"/>
      <c r="AC52" s="158" t="str">
        <f t="shared" si="24"/>
        <v/>
      </c>
      <c r="AD52" s="325" t="str">
        <f t="shared" si="26"/>
        <v/>
      </c>
      <c r="CH52" s="277"/>
      <c r="CI52" s="274"/>
    </row>
    <row r="53" spans="1:87" ht="24" customHeight="1" x14ac:dyDescent="0.4">
      <c r="A53" s="267" t="e">
        <f>VLOOKUP(D53,非表示_活動量と単位!$D$8:$E$75,2,FALSE)</f>
        <v>#N/A</v>
      </c>
      <c r="B53" s="149"/>
      <c r="C53" s="399"/>
      <c r="D53" s="133"/>
      <c r="E53" s="383">
        <f t="shared" si="19"/>
        <v>0</v>
      </c>
      <c r="F53" s="155" t="str">
        <f t="shared" si="20"/>
        <v/>
      </c>
      <c r="G53" s="269"/>
      <c r="H53" s="155" t="str">
        <f t="shared" si="21"/>
        <v/>
      </c>
      <c r="I53" s="599"/>
      <c r="J53" s="155" t="str">
        <f t="shared" si="22"/>
        <v/>
      </c>
      <c r="K53" s="385" t="str">
        <f t="shared" si="25"/>
        <v/>
      </c>
      <c r="L53" s="253"/>
      <c r="M53" s="156" t="str">
        <f t="shared" si="23"/>
        <v/>
      </c>
      <c r="N53" s="258"/>
      <c r="O53" s="259"/>
      <c r="P53" s="157"/>
      <c r="Q53" s="260"/>
      <c r="R53" s="260"/>
      <c r="S53" s="260"/>
      <c r="T53" s="260"/>
      <c r="U53" s="260"/>
      <c r="V53" s="260"/>
      <c r="W53" s="260"/>
      <c r="X53" s="260"/>
      <c r="Y53" s="260"/>
      <c r="Z53" s="260"/>
      <c r="AA53" s="261"/>
      <c r="AB53" s="313"/>
      <c r="AC53" s="158" t="str">
        <f t="shared" si="24"/>
        <v/>
      </c>
      <c r="AD53" s="325" t="str">
        <f t="shared" si="26"/>
        <v/>
      </c>
      <c r="CH53" s="277"/>
      <c r="CI53" s="274"/>
    </row>
    <row r="54" spans="1:87" ht="24" customHeight="1" x14ac:dyDescent="0.4">
      <c r="A54" s="267" t="e">
        <f>VLOOKUP(D54,非表示_活動量と単位!$D$8:$E$75,2,FALSE)</f>
        <v>#N/A</v>
      </c>
      <c r="B54" s="149"/>
      <c r="C54" s="399"/>
      <c r="D54" s="133"/>
      <c r="E54" s="383">
        <f t="shared" si="19"/>
        <v>0</v>
      </c>
      <c r="F54" s="155" t="str">
        <f t="shared" si="20"/>
        <v/>
      </c>
      <c r="G54" s="269"/>
      <c r="H54" s="155" t="str">
        <f t="shared" si="21"/>
        <v/>
      </c>
      <c r="I54" s="599"/>
      <c r="J54" s="155" t="str">
        <f t="shared" si="22"/>
        <v/>
      </c>
      <c r="K54" s="385" t="str">
        <f t="shared" si="25"/>
        <v/>
      </c>
      <c r="L54" s="253"/>
      <c r="M54" s="156" t="str">
        <f t="shared" si="23"/>
        <v/>
      </c>
      <c r="N54" s="314"/>
      <c r="O54" s="259"/>
      <c r="P54" s="164"/>
      <c r="Q54" s="315"/>
      <c r="R54" s="315"/>
      <c r="S54" s="316"/>
      <c r="T54" s="316"/>
      <c r="U54" s="316"/>
      <c r="V54" s="316"/>
      <c r="W54" s="316"/>
      <c r="X54" s="316"/>
      <c r="Y54" s="316"/>
      <c r="Z54" s="316"/>
      <c r="AA54" s="317"/>
      <c r="AB54" s="313"/>
      <c r="AC54" s="158" t="str">
        <f t="shared" si="24"/>
        <v/>
      </c>
      <c r="AD54" s="325" t="str">
        <f t="shared" si="26"/>
        <v/>
      </c>
      <c r="CH54" s="277"/>
      <c r="CI54" s="274"/>
    </row>
    <row r="55" spans="1:87" ht="24" customHeight="1" x14ac:dyDescent="0.4">
      <c r="A55" s="267" t="e">
        <f>VLOOKUP(D55,非表示_活動量と単位!$D$8:$E$75,2,FALSE)</f>
        <v>#N/A</v>
      </c>
      <c r="B55" s="149"/>
      <c r="C55" s="399"/>
      <c r="D55" s="133"/>
      <c r="E55" s="383">
        <f t="shared" si="19"/>
        <v>0</v>
      </c>
      <c r="F55" s="155" t="str">
        <f t="shared" si="20"/>
        <v/>
      </c>
      <c r="G55" s="269"/>
      <c r="H55" s="155" t="str">
        <f t="shared" si="21"/>
        <v/>
      </c>
      <c r="I55" s="599"/>
      <c r="J55" s="155" t="str">
        <f t="shared" si="22"/>
        <v/>
      </c>
      <c r="K55" s="385" t="str">
        <f t="shared" si="25"/>
        <v/>
      </c>
      <c r="L55" s="253"/>
      <c r="M55" s="156" t="str">
        <f t="shared" si="23"/>
        <v/>
      </c>
      <c r="N55" s="314"/>
      <c r="O55" s="259"/>
      <c r="P55" s="164"/>
      <c r="Q55" s="315"/>
      <c r="R55" s="315"/>
      <c r="S55" s="316"/>
      <c r="T55" s="316"/>
      <c r="U55" s="316"/>
      <c r="V55" s="316"/>
      <c r="W55" s="316"/>
      <c r="X55" s="316"/>
      <c r="Y55" s="316"/>
      <c r="Z55" s="316"/>
      <c r="AA55" s="317"/>
      <c r="AB55" s="313"/>
      <c r="AC55" s="158" t="str">
        <f t="shared" si="24"/>
        <v/>
      </c>
      <c r="AD55" s="325" t="str">
        <f t="shared" si="26"/>
        <v/>
      </c>
      <c r="CH55" s="277"/>
      <c r="CI55" s="274"/>
    </row>
    <row r="56" spans="1:87" ht="24" customHeight="1" x14ac:dyDescent="0.4">
      <c r="A56" s="267" t="e">
        <f>VLOOKUP(D56,非表示_活動量と単位!$D$8:$E$75,2,FALSE)</f>
        <v>#N/A</v>
      </c>
      <c r="B56" s="149"/>
      <c r="C56" s="399"/>
      <c r="D56" s="133"/>
      <c r="E56" s="383">
        <f t="shared" si="19"/>
        <v>0</v>
      </c>
      <c r="F56" s="155" t="str">
        <f t="shared" si="20"/>
        <v/>
      </c>
      <c r="G56" s="269"/>
      <c r="H56" s="155" t="str">
        <f t="shared" si="21"/>
        <v/>
      </c>
      <c r="I56" s="599"/>
      <c r="J56" s="155" t="str">
        <f t="shared" si="22"/>
        <v/>
      </c>
      <c r="K56" s="385" t="str">
        <f t="shared" si="25"/>
        <v/>
      </c>
      <c r="L56" s="253"/>
      <c r="M56" s="156" t="str">
        <f t="shared" si="23"/>
        <v/>
      </c>
      <c r="N56" s="314"/>
      <c r="O56" s="259"/>
      <c r="P56" s="164"/>
      <c r="Q56" s="315"/>
      <c r="R56" s="315"/>
      <c r="S56" s="316"/>
      <c r="T56" s="316"/>
      <c r="U56" s="316"/>
      <c r="V56" s="316"/>
      <c r="W56" s="316"/>
      <c r="X56" s="316"/>
      <c r="Y56" s="316"/>
      <c r="Z56" s="316"/>
      <c r="AA56" s="317"/>
      <c r="AB56" s="313"/>
      <c r="AC56" s="158" t="str">
        <f t="shared" si="24"/>
        <v/>
      </c>
      <c r="AD56" s="325" t="str">
        <f t="shared" si="26"/>
        <v/>
      </c>
      <c r="CH56" s="277"/>
      <c r="CI56" s="274"/>
    </row>
    <row r="57" spans="1:87" ht="24" customHeight="1" x14ac:dyDescent="0.4">
      <c r="A57" s="267" t="e">
        <f>VLOOKUP(D57,非表示_活動量と単位!$D$8:$E$75,2,FALSE)</f>
        <v>#N/A</v>
      </c>
      <c r="B57" s="149"/>
      <c r="C57" s="399"/>
      <c r="D57" s="133"/>
      <c r="E57" s="383">
        <f t="shared" si="19"/>
        <v>0</v>
      </c>
      <c r="F57" s="155" t="str">
        <f t="shared" si="20"/>
        <v/>
      </c>
      <c r="G57" s="269"/>
      <c r="H57" s="155" t="str">
        <f t="shared" si="21"/>
        <v/>
      </c>
      <c r="I57" s="599"/>
      <c r="J57" s="155" t="str">
        <f t="shared" si="22"/>
        <v/>
      </c>
      <c r="K57" s="385" t="str">
        <f t="shared" si="25"/>
        <v/>
      </c>
      <c r="L57" s="253"/>
      <c r="M57" s="156" t="str">
        <f t="shared" si="23"/>
        <v/>
      </c>
      <c r="N57" s="314"/>
      <c r="O57" s="259"/>
      <c r="P57" s="164"/>
      <c r="Q57" s="315"/>
      <c r="R57" s="315"/>
      <c r="S57" s="316"/>
      <c r="T57" s="316"/>
      <c r="U57" s="316"/>
      <c r="V57" s="316"/>
      <c r="W57" s="316"/>
      <c r="X57" s="316"/>
      <c r="Y57" s="316"/>
      <c r="Z57" s="316"/>
      <c r="AA57" s="317"/>
      <c r="AB57" s="313"/>
      <c r="AC57" s="158" t="str">
        <f t="shared" si="24"/>
        <v/>
      </c>
      <c r="AD57" s="325" t="str">
        <f t="shared" si="26"/>
        <v/>
      </c>
      <c r="CH57" s="277"/>
      <c r="CI57" s="274"/>
    </row>
    <row r="58" spans="1:87" ht="24" customHeight="1" x14ac:dyDescent="0.4">
      <c r="A58" s="267" t="e">
        <f>VLOOKUP(D58,非表示_活動量と単位!$D$8:$E$75,2,FALSE)</f>
        <v>#N/A</v>
      </c>
      <c r="B58" s="149"/>
      <c r="C58" s="399"/>
      <c r="D58" s="133"/>
      <c r="E58" s="383">
        <f t="shared" si="19"/>
        <v>0</v>
      </c>
      <c r="F58" s="155" t="str">
        <f t="shared" si="20"/>
        <v/>
      </c>
      <c r="G58" s="269"/>
      <c r="H58" s="155" t="str">
        <f t="shared" si="21"/>
        <v/>
      </c>
      <c r="I58" s="599"/>
      <c r="J58" s="155" t="str">
        <f t="shared" si="22"/>
        <v/>
      </c>
      <c r="K58" s="385" t="str">
        <f t="shared" si="25"/>
        <v/>
      </c>
      <c r="L58" s="253"/>
      <c r="M58" s="156" t="str">
        <f t="shared" si="23"/>
        <v/>
      </c>
      <c r="N58" s="314"/>
      <c r="O58" s="259"/>
      <c r="P58" s="164"/>
      <c r="Q58" s="315"/>
      <c r="R58" s="315"/>
      <c r="S58" s="316"/>
      <c r="T58" s="316"/>
      <c r="U58" s="316"/>
      <c r="V58" s="316"/>
      <c r="W58" s="316"/>
      <c r="X58" s="316"/>
      <c r="Y58" s="316"/>
      <c r="Z58" s="316"/>
      <c r="AA58" s="317"/>
      <c r="AB58" s="313"/>
      <c r="AC58" s="158" t="str">
        <f t="shared" si="24"/>
        <v/>
      </c>
      <c r="AD58" s="325" t="str">
        <f t="shared" si="26"/>
        <v/>
      </c>
      <c r="CH58" s="277"/>
      <c r="CI58" s="274"/>
    </row>
    <row r="59" spans="1:87" ht="24" customHeight="1" x14ac:dyDescent="0.4">
      <c r="A59" s="267" t="e">
        <f>VLOOKUP(D59,非表示_活動量と単位!$D$8:$E$75,2,FALSE)</f>
        <v>#N/A</v>
      </c>
      <c r="B59" s="149"/>
      <c r="C59" s="399"/>
      <c r="D59" s="133"/>
      <c r="E59" s="383">
        <f t="shared" si="19"/>
        <v>0</v>
      </c>
      <c r="F59" s="155" t="str">
        <f t="shared" si="20"/>
        <v/>
      </c>
      <c r="G59" s="269"/>
      <c r="H59" s="155" t="str">
        <f t="shared" si="21"/>
        <v/>
      </c>
      <c r="I59" s="599"/>
      <c r="J59" s="155" t="str">
        <f t="shared" si="22"/>
        <v/>
      </c>
      <c r="K59" s="385" t="str">
        <f t="shared" si="25"/>
        <v/>
      </c>
      <c r="L59" s="253"/>
      <c r="M59" s="156" t="str">
        <f t="shared" si="23"/>
        <v/>
      </c>
      <c r="N59" s="258"/>
      <c r="O59" s="259"/>
      <c r="P59" s="157"/>
      <c r="Q59" s="260"/>
      <c r="R59" s="260"/>
      <c r="S59" s="260"/>
      <c r="T59" s="260"/>
      <c r="U59" s="260"/>
      <c r="V59" s="260"/>
      <c r="W59" s="260"/>
      <c r="X59" s="260"/>
      <c r="Y59" s="260"/>
      <c r="Z59" s="260"/>
      <c r="AA59" s="261"/>
      <c r="AB59" s="313"/>
      <c r="AC59" s="158" t="str">
        <f t="shared" si="24"/>
        <v/>
      </c>
      <c r="AD59" s="325" t="str">
        <f t="shared" si="26"/>
        <v/>
      </c>
      <c r="CH59" s="277"/>
      <c r="CI59" s="274"/>
    </row>
    <row r="60" spans="1:87" ht="24" customHeight="1" x14ac:dyDescent="0.4">
      <c r="A60" s="267" t="e">
        <f>VLOOKUP(D60,非表示_活動量と単位!$D$8:$E$75,2,FALSE)</f>
        <v>#N/A</v>
      </c>
      <c r="B60" s="149"/>
      <c r="C60" s="399"/>
      <c r="D60" s="133"/>
      <c r="E60" s="383">
        <f t="shared" si="19"/>
        <v>0</v>
      </c>
      <c r="F60" s="155" t="str">
        <f t="shared" si="20"/>
        <v/>
      </c>
      <c r="G60" s="269"/>
      <c r="H60" s="155" t="str">
        <f t="shared" si="21"/>
        <v/>
      </c>
      <c r="I60" s="599"/>
      <c r="J60" s="155" t="str">
        <f t="shared" si="22"/>
        <v/>
      </c>
      <c r="K60" s="385" t="str">
        <f t="shared" si="25"/>
        <v/>
      </c>
      <c r="L60" s="253"/>
      <c r="M60" s="156" t="str">
        <f t="shared" si="23"/>
        <v/>
      </c>
      <c r="N60" s="258"/>
      <c r="O60" s="259"/>
      <c r="P60" s="157"/>
      <c r="Q60" s="260"/>
      <c r="R60" s="260"/>
      <c r="S60" s="260"/>
      <c r="T60" s="260"/>
      <c r="U60" s="260"/>
      <c r="V60" s="260"/>
      <c r="W60" s="260"/>
      <c r="X60" s="260"/>
      <c r="Y60" s="260"/>
      <c r="Z60" s="260"/>
      <c r="AA60" s="261"/>
      <c r="AB60" s="313"/>
      <c r="AC60" s="158" t="str">
        <f t="shared" si="24"/>
        <v/>
      </c>
      <c r="AD60" s="325" t="str">
        <f t="shared" si="26"/>
        <v/>
      </c>
      <c r="CH60" s="277"/>
      <c r="CI60" s="274"/>
    </row>
    <row r="61" spans="1:87" ht="24" customHeight="1" x14ac:dyDescent="0.4">
      <c r="A61" s="267" t="e">
        <f>VLOOKUP(D61,非表示_活動量と単位!$D$8:$E$75,2,FALSE)</f>
        <v>#N/A</v>
      </c>
      <c r="B61" s="149"/>
      <c r="C61" s="399"/>
      <c r="D61" s="133"/>
      <c r="E61" s="383">
        <f t="shared" si="19"/>
        <v>0</v>
      </c>
      <c r="F61" s="155" t="str">
        <f t="shared" si="20"/>
        <v/>
      </c>
      <c r="G61" s="269"/>
      <c r="H61" s="155" t="str">
        <f t="shared" si="21"/>
        <v/>
      </c>
      <c r="I61" s="599"/>
      <c r="J61" s="155" t="str">
        <f t="shared" si="22"/>
        <v/>
      </c>
      <c r="K61" s="385" t="str">
        <f t="shared" si="25"/>
        <v/>
      </c>
      <c r="L61" s="253"/>
      <c r="M61" s="156" t="str">
        <f t="shared" si="23"/>
        <v/>
      </c>
      <c r="N61" s="258"/>
      <c r="O61" s="259"/>
      <c r="P61" s="157"/>
      <c r="Q61" s="260"/>
      <c r="R61" s="260"/>
      <c r="S61" s="260"/>
      <c r="T61" s="260"/>
      <c r="U61" s="260"/>
      <c r="V61" s="260"/>
      <c r="W61" s="260"/>
      <c r="X61" s="260"/>
      <c r="Y61" s="260"/>
      <c r="Z61" s="260"/>
      <c r="AA61" s="261"/>
      <c r="AB61" s="313"/>
      <c r="AC61" s="158" t="str">
        <f t="shared" si="24"/>
        <v/>
      </c>
      <c r="AD61" s="325" t="str">
        <f t="shared" si="26"/>
        <v/>
      </c>
      <c r="CH61" s="277"/>
      <c r="CI61" s="274"/>
    </row>
    <row r="62" spans="1:87" ht="24" customHeight="1" x14ac:dyDescent="0.4">
      <c r="A62" s="267" t="e">
        <f>VLOOKUP(D62,非表示_活動量と単位!$D$8:$E$75,2,FALSE)</f>
        <v>#N/A</v>
      </c>
      <c r="B62" s="149"/>
      <c r="C62" s="399"/>
      <c r="D62" s="133"/>
      <c r="E62" s="383">
        <f t="shared" si="19"/>
        <v>0</v>
      </c>
      <c r="F62" s="155" t="str">
        <f t="shared" si="20"/>
        <v/>
      </c>
      <c r="G62" s="269"/>
      <c r="H62" s="155" t="str">
        <f t="shared" si="21"/>
        <v/>
      </c>
      <c r="I62" s="599"/>
      <c r="J62" s="155" t="str">
        <f t="shared" si="22"/>
        <v/>
      </c>
      <c r="K62" s="385" t="str">
        <f t="shared" si="25"/>
        <v/>
      </c>
      <c r="L62" s="253"/>
      <c r="M62" s="156" t="str">
        <f t="shared" si="23"/>
        <v/>
      </c>
      <c r="N62" s="258"/>
      <c r="O62" s="259"/>
      <c r="P62" s="157"/>
      <c r="Q62" s="260"/>
      <c r="R62" s="260"/>
      <c r="S62" s="260"/>
      <c r="T62" s="260"/>
      <c r="U62" s="260"/>
      <c r="V62" s="260"/>
      <c r="W62" s="260"/>
      <c r="X62" s="260"/>
      <c r="Y62" s="260"/>
      <c r="Z62" s="260"/>
      <c r="AA62" s="261"/>
      <c r="AB62" s="313"/>
      <c r="AC62" s="158" t="str">
        <f t="shared" si="24"/>
        <v/>
      </c>
      <c r="AD62" s="325" t="str">
        <f t="shared" si="26"/>
        <v/>
      </c>
      <c r="CH62" s="277"/>
      <c r="CI62" s="274"/>
    </row>
    <row r="63" spans="1:87" ht="24" customHeight="1" x14ac:dyDescent="0.4">
      <c r="A63" s="267" t="e">
        <f>VLOOKUP(D63,非表示_活動量と単位!$D$8:$E$75,2,FALSE)</f>
        <v>#N/A</v>
      </c>
      <c r="B63" s="149"/>
      <c r="C63" s="399"/>
      <c r="D63" s="133"/>
      <c r="E63" s="383">
        <f t="shared" si="19"/>
        <v>0</v>
      </c>
      <c r="F63" s="155" t="str">
        <f t="shared" si="20"/>
        <v/>
      </c>
      <c r="G63" s="269"/>
      <c r="H63" s="155" t="str">
        <f t="shared" si="21"/>
        <v/>
      </c>
      <c r="I63" s="599"/>
      <c r="J63" s="155" t="str">
        <f t="shared" si="22"/>
        <v/>
      </c>
      <c r="K63" s="385" t="str">
        <f t="shared" si="25"/>
        <v/>
      </c>
      <c r="L63" s="253"/>
      <c r="M63" s="156" t="str">
        <f t="shared" si="23"/>
        <v/>
      </c>
      <c r="N63" s="258"/>
      <c r="O63" s="259"/>
      <c r="P63" s="157"/>
      <c r="Q63" s="260"/>
      <c r="R63" s="260"/>
      <c r="S63" s="260"/>
      <c r="T63" s="260"/>
      <c r="U63" s="260"/>
      <c r="V63" s="260"/>
      <c r="W63" s="260"/>
      <c r="X63" s="260"/>
      <c r="Y63" s="260"/>
      <c r="Z63" s="260"/>
      <c r="AA63" s="261"/>
      <c r="AB63" s="313"/>
      <c r="AC63" s="158" t="str">
        <f t="shared" si="24"/>
        <v/>
      </c>
      <c r="AD63" s="325" t="str">
        <f t="shared" si="26"/>
        <v/>
      </c>
      <c r="CH63" s="277"/>
      <c r="CI63" s="274"/>
    </row>
    <row r="64" spans="1:87" ht="24" customHeight="1" x14ac:dyDescent="0.4">
      <c r="A64" s="267" t="e">
        <f>VLOOKUP(D64,非表示_活動量と単位!$D$8:$E$75,2,FALSE)</f>
        <v>#N/A</v>
      </c>
      <c r="B64" s="149"/>
      <c r="C64" s="399"/>
      <c r="D64" s="133"/>
      <c r="E64" s="383">
        <f t="shared" si="19"/>
        <v>0</v>
      </c>
      <c r="F64" s="155" t="str">
        <f t="shared" si="20"/>
        <v/>
      </c>
      <c r="G64" s="269"/>
      <c r="H64" s="155" t="str">
        <f t="shared" si="21"/>
        <v/>
      </c>
      <c r="I64" s="599"/>
      <c r="J64" s="155" t="str">
        <f t="shared" si="22"/>
        <v/>
      </c>
      <c r="K64" s="385" t="str">
        <f t="shared" si="25"/>
        <v/>
      </c>
      <c r="L64" s="253"/>
      <c r="M64" s="156" t="str">
        <f t="shared" si="23"/>
        <v/>
      </c>
      <c r="N64" s="258"/>
      <c r="O64" s="259"/>
      <c r="P64" s="157"/>
      <c r="Q64" s="260"/>
      <c r="R64" s="260"/>
      <c r="S64" s="260"/>
      <c r="T64" s="260"/>
      <c r="U64" s="260"/>
      <c r="V64" s="260"/>
      <c r="W64" s="260"/>
      <c r="X64" s="260"/>
      <c r="Y64" s="260"/>
      <c r="Z64" s="260"/>
      <c r="AA64" s="261"/>
      <c r="AB64" s="313"/>
      <c r="AC64" s="158" t="str">
        <f t="shared" si="24"/>
        <v/>
      </c>
      <c r="AD64" s="325" t="str">
        <f t="shared" si="26"/>
        <v/>
      </c>
      <c r="CH64" s="277"/>
      <c r="CI64" s="274"/>
    </row>
    <row r="65" spans="1:87" ht="24" customHeight="1" x14ac:dyDescent="0.4">
      <c r="A65" s="267" t="e">
        <f>VLOOKUP(D65,非表示_活動量と単位!$D$8:$E$75,2,FALSE)</f>
        <v>#N/A</v>
      </c>
      <c r="B65" s="149"/>
      <c r="C65" s="399"/>
      <c r="D65" s="133"/>
      <c r="E65" s="383">
        <f t="shared" si="19"/>
        <v>0</v>
      </c>
      <c r="F65" s="155" t="str">
        <f t="shared" si="20"/>
        <v/>
      </c>
      <c r="G65" s="269"/>
      <c r="H65" s="155" t="str">
        <f t="shared" si="21"/>
        <v/>
      </c>
      <c r="I65" s="599"/>
      <c r="J65" s="155" t="str">
        <f t="shared" si="22"/>
        <v/>
      </c>
      <c r="K65" s="385" t="str">
        <f t="shared" si="25"/>
        <v/>
      </c>
      <c r="L65" s="253"/>
      <c r="M65" s="156" t="str">
        <f t="shared" si="23"/>
        <v/>
      </c>
      <c r="N65" s="258"/>
      <c r="O65" s="259"/>
      <c r="P65" s="157"/>
      <c r="Q65" s="260"/>
      <c r="R65" s="260"/>
      <c r="S65" s="260"/>
      <c r="T65" s="260"/>
      <c r="U65" s="260"/>
      <c r="V65" s="260"/>
      <c r="W65" s="260"/>
      <c r="X65" s="260"/>
      <c r="Y65" s="260"/>
      <c r="Z65" s="260"/>
      <c r="AA65" s="261"/>
      <c r="AB65" s="313"/>
      <c r="AC65" s="158" t="str">
        <f t="shared" si="24"/>
        <v/>
      </c>
      <c r="AD65" s="325" t="str">
        <f t="shared" si="26"/>
        <v/>
      </c>
      <c r="CH65" s="277"/>
      <c r="CI65" s="274"/>
    </row>
    <row r="66" spans="1:87" ht="24" customHeight="1" x14ac:dyDescent="0.4">
      <c r="A66" s="267" t="e">
        <f>VLOOKUP(D66,非表示_活動量と単位!$D$8:$E$75,2,FALSE)</f>
        <v>#N/A</v>
      </c>
      <c r="B66" s="149"/>
      <c r="C66" s="399"/>
      <c r="D66" s="133"/>
      <c r="E66" s="383">
        <f t="shared" si="19"/>
        <v>0</v>
      </c>
      <c r="F66" s="155" t="str">
        <f t="shared" si="20"/>
        <v/>
      </c>
      <c r="G66" s="269"/>
      <c r="H66" s="155" t="str">
        <f t="shared" si="21"/>
        <v/>
      </c>
      <c r="I66" s="599"/>
      <c r="J66" s="155" t="str">
        <f t="shared" si="22"/>
        <v/>
      </c>
      <c r="K66" s="385" t="str">
        <f t="shared" si="25"/>
        <v/>
      </c>
      <c r="L66" s="253"/>
      <c r="M66" s="156" t="str">
        <f t="shared" si="23"/>
        <v/>
      </c>
      <c r="N66" s="314"/>
      <c r="O66" s="259"/>
      <c r="P66" s="164"/>
      <c r="Q66" s="315"/>
      <c r="R66" s="315"/>
      <c r="S66" s="316"/>
      <c r="T66" s="316"/>
      <c r="U66" s="316"/>
      <c r="V66" s="316"/>
      <c r="W66" s="316"/>
      <c r="X66" s="316"/>
      <c r="Y66" s="316"/>
      <c r="Z66" s="316"/>
      <c r="AA66" s="317"/>
      <c r="AB66" s="313"/>
      <c r="AC66" s="158" t="str">
        <f t="shared" si="24"/>
        <v/>
      </c>
      <c r="AD66" s="325" t="str">
        <f t="shared" si="26"/>
        <v/>
      </c>
      <c r="CH66" s="277"/>
      <c r="CI66" s="274"/>
    </row>
    <row r="67" spans="1:87" ht="24" customHeight="1" x14ac:dyDescent="0.4">
      <c r="A67" s="267" t="e">
        <f>VLOOKUP(D67,非表示_活動量と単位!$D$8:$E$75,2,FALSE)</f>
        <v>#N/A</v>
      </c>
      <c r="B67" s="149"/>
      <c r="C67" s="399"/>
      <c r="D67" s="133"/>
      <c r="E67" s="383">
        <f t="shared" si="19"/>
        <v>0</v>
      </c>
      <c r="F67" s="155" t="str">
        <f t="shared" si="20"/>
        <v/>
      </c>
      <c r="G67" s="269"/>
      <c r="H67" s="155" t="str">
        <f t="shared" si="21"/>
        <v/>
      </c>
      <c r="I67" s="599"/>
      <c r="J67" s="155" t="str">
        <f t="shared" si="22"/>
        <v/>
      </c>
      <c r="K67" s="385" t="str">
        <f t="shared" si="25"/>
        <v/>
      </c>
      <c r="L67" s="253"/>
      <c r="M67" s="156" t="str">
        <f t="shared" si="23"/>
        <v/>
      </c>
      <c r="N67" s="314"/>
      <c r="O67" s="259"/>
      <c r="P67" s="164"/>
      <c r="Q67" s="315"/>
      <c r="R67" s="315"/>
      <c r="S67" s="316"/>
      <c r="T67" s="316"/>
      <c r="U67" s="316"/>
      <c r="V67" s="316"/>
      <c r="W67" s="316"/>
      <c r="X67" s="316"/>
      <c r="Y67" s="316"/>
      <c r="Z67" s="316"/>
      <c r="AA67" s="317"/>
      <c r="AB67" s="313"/>
      <c r="AC67" s="158" t="str">
        <f t="shared" si="24"/>
        <v/>
      </c>
      <c r="AD67" s="325" t="str">
        <f t="shared" si="26"/>
        <v/>
      </c>
      <c r="CH67" s="277"/>
      <c r="CI67" s="274"/>
    </row>
    <row r="68" spans="1:87" ht="24" customHeight="1" x14ac:dyDescent="0.4">
      <c r="A68" s="267" t="e">
        <f>VLOOKUP(D68,非表示_活動量と単位!$D$8:$E$75,2,FALSE)</f>
        <v>#N/A</v>
      </c>
      <c r="B68" s="149"/>
      <c r="C68" s="399"/>
      <c r="D68" s="133"/>
      <c r="E68" s="383">
        <f t="shared" si="19"/>
        <v>0</v>
      </c>
      <c r="F68" s="155" t="str">
        <f t="shared" si="20"/>
        <v/>
      </c>
      <c r="G68" s="269"/>
      <c r="H68" s="155" t="str">
        <f t="shared" si="21"/>
        <v/>
      </c>
      <c r="I68" s="599"/>
      <c r="J68" s="155" t="str">
        <f t="shared" si="22"/>
        <v/>
      </c>
      <c r="K68" s="385" t="str">
        <f t="shared" si="25"/>
        <v/>
      </c>
      <c r="L68" s="253"/>
      <c r="M68" s="156" t="str">
        <f t="shared" si="23"/>
        <v/>
      </c>
      <c r="N68" s="314"/>
      <c r="O68" s="259"/>
      <c r="P68" s="164"/>
      <c r="Q68" s="315"/>
      <c r="R68" s="315"/>
      <c r="S68" s="316"/>
      <c r="T68" s="316"/>
      <c r="U68" s="316"/>
      <c r="V68" s="316"/>
      <c r="W68" s="316"/>
      <c r="X68" s="316"/>
      <c r="Y68" s="316"/>
      <c r="Z68" s="316"/>
      <c r="AA68" s="317"/>
      <c r="AB68" s="313"/>
      <c r="AC68" s="158" t="str">
        <f t="shared" si="24"/>
        <v/>
      </c>
      <c r="AD68" s="325" t="str">
        <f t="shared" si="26"/>
        <v/>
      </c>
      <c r="CH68" s="277"/>
      <c r="CI68" s="274"/>
    </row>
    <row r="69" spans="1:87" ht="24" customHeight="1" x14ac:dyDescent="0.4">
      <c r="A69" s="267" t="e">
        <f>VLOOKUP(D69,非表示_活動量と単位!$D$8:$E$75,2,FALSE)</f>
        <v>#N/A</v>
      </c>
      <c r="B69" s="149"/>
      <c r="C69" s="399"/>
      <c r="D69" s="133"/>
      <c r="E69" s="383">
        <f t="shared" si="19"/>
        <v>0</v>
      </c>
      <c r="F69" s="155" t="str">
        <f t="shared" si="20"/>
        <v/>
      </c>
      <c r="G69" s="269"/>
      <c r="H69" s="155" t="str">
        <f t="shared" si="21"/>
        <v/>
      </c>
      <c r="I69" s="599"/>
      <c r="J69" s="155" t="str">
        <f t="shared" si="22"/>
        <v/>
      </c>
      <c r="K69" s="385" t="str">
        <f t="shared" si="25"/>
        <v/>
      </c>
      <c r="L69" s="253"/>
      <c r="M69" s="156" t="str">
        <f t="shared" si="23"/>
        <v/>
      </c>
      <c r="N69" s="314"/>
      <c r="O69" s="259"/>
      <c r="P69" s="164"/>
      <c r="Q69" s="315"/>
      <c r="R69" s="315"/>
      <c r="S69" s="316"/>
      <c r="T69" s="316"/>
      <c r="U69" s="316"/>
      <c r="V69" s="316"/>
      <c r="W69" s="316"/>
      <c r="X69" s="316"/>
      <c r="Y69" s="316"/>
      <c r="Z69" s="316"/>
      <c r="AA69" s="317"/>
      <c r="AB69" s="313"/>
      <c r="AC69" s="158" t="str">
        <f t="shared" si="24"/>
        <v/>
      </c>
      <c r="AD69" s="325" t="str">
        <f t="shared" si="26"/>
        <v/>
      </c>
      <c r="CH69" s="277"/>
      <c r="CI69" s="274"/>
    </row>
    <row r="70" spans="1:87" ht="24" customHeight="1" x14ac:dyDescent="0.4">
      <c r="A70" s="267" t="e">
        <f>VLOOKUP(D70,非表示_活動量と単位!$D$8:$E$75,2,FALSE)</f>
        <v>#N/A</v>
      </c>
      <c r="B70" s="149"/>
      <c r="C70" s="399"/>
      <c r="D70" s="133"/>
      <c r="E70" s="383">
        <f t="shared" si="19"/>
        <v>0</v>
      </c>
      <c r="F70" s="155" t="str">
        <f t="shared" si="20"/>
        <v/>
      </c>
      <c r="G70" s="269"/>
      <c r="H70" s="155" t="str">
        <f t="shared" si="21"/>
        <v/>
      </c>
      <c r="I70" s="599"/>
      <c r="J70" s="155" t="str">
        <f t="shared" si="22"/>
        <v/>
      </c>
      <c r="K70" s="385" t="str">
        <f t="shared" si="25"/>
        <v/>
      </c>
      <c r="L70" s="253"/>
      <c r="M70" s="156" t="str">
        <f t="shared" si="23"/>
        <v/>
      </c>
      <c r="N70" s="314"/>
      <c r="O70" s="259"/>
      <c r="P70" s="164"/>
      <c r="Q70" s="315"/>
      <c r="R70" s="315"/>
      <c r="S70" s="316"/>
      <c r="T70" s="316"/>
      <c r="U70" s="316"/>
      <c r="V70" s="316"/>
      <c r="W70" s="316"/>
      <c r="X70" s="316"/>
      <c r="Y70" s="316"/>
      <c r="Z70" s="316"/>
      <c r="AA70" s="317"/>
      <c r="AB70" s="313"/>
      <c r="AC70" s="158" t="str">
        <f t="shared" si="24"/>
        <v/>
      </c>
      <c r="AD70" s="325" t="str">
        <f t="shared" si="26"/>
        <v/>
      </c>
      <c r="CH70" s="277"/>
      <c r="CI70" s="274"/>
    </row>
    <row r="71" spans="1:87" ht="24" customHeight="1" x14ac:dyDescent="0.4">
      <c r="A71" s="267" t="e">
        <f>VLOOKUP(D71,非表示_活動量と単位!$D$8:$E$75,2,FALSE)</f>
        <v>#N/A</v>
      </c>
      <c r="B71" s="149"/>
      <c r="C71" s="399"/>
      <c r="D71" s="133"/>
      <c r="E71" s="383">
        <f t="shared" si="19"/>
        <v>0</v>
      </c>
      <c r="F71" s="155" t="str">
        <f t="shared" si="20"/>
        <v/>
      </c>
      <c r="G71" s="269"/>
      <c r="H71" s="155" t="str">
        <f t="shared" si="21"/>
        <v/>
      </c>
      <c r="I71" s="599"/>
      <c r="J71" s="155" t="str">
        <f t="shared" si="22"/>
        <v/>
      </c>
      <c r="K71" s="385" t="str">
        <f t="shared" si="25"/>
        <v/>
      </c>
      <c r="L71" s="253"/>
      <c r="M71" s="156" t="str">
        <f t="shared" si="23"/>
        <v/>
      </c>
      <c r="N71" s="258"/>
      <c r="O71" s="259"/>
      <c r="P71" s="157"/>
      <c r="Q71" s="260"/>
      <c r="R71" s="260"/>
      <c r="S71" s="260"/>
      <c r="T71" s="260"/>
      <c r="U71" s="260"/>
      <c r="V71" s="260"/>
      <c r="W71" s="260"/>
      <c r="X71" s="260"/>
      <c r="Y71" s="260"/>
      <c r="Z71" s="260"/>
      <c r="AA71" s="261"/>
      <c r="AB71" s="313"/>
      <c r="AC71" s="158" t="str">
        <f t="shared" si="24"/>
        <v/>
      </c>
      <c r="AD71" s="325" t="str">
        <f t="shared" si="26"/>
        <v/>
      </c>
      <c r="CH71" s="277"/>
      <c r="CI71" s="274"/>
    </row>
    <row r="72" spans="1:87" ht="24" customHeight="1" x14ac:dyDescent="0.4">
      <c r="A72" s="267" t="e">
        <f>VLOOKUP(D72,非表示_活動量と単位!$D$8:$E$75,2,FALSE)</f>
        <v>#N/A</v>
      </c>
      <c r="B72" s="149"/>
      <c r="C72" s="399"/>
      <c r="D72" s="133"/>
      <c r="E72" s="383">
        <f t="shared" si="19"/>
        <v>0</v>
      </c>
      <c r="F72" s="155" t="str">
        <f t="shared" si="20"/>
        <v/>
      </c>
      <c r="G72" s="269"/>
      <c r="H72" s="155" t="str">
        <f t="shared" si="21"/>
        <v/>
      </c>
      <c r="I72" s="599"/>
      <c r="J72" s="155" t="str">
        <f t="shared" si="22"/>
        <v/>
      </c>
      <c r="K72" s="385" t="str">
        <f t="shared" si="25"/>
        <v/>
      </c>
      <c r="L72" s="253"/>
      <c r="M72" s="156" t="str">
        <f t="shared" si="23"/>
        <v/>
      </c>
      <c r="N72" s="258"/>
      <c r="O72" s="259"/>
      <c r="P72" s="157"/>
      <c r="Q72" s="260"/>
      <c r="R72" s="260"/>
      <c r="S72" s="260"/>
      <c r="T72" s="260"/>
      <c r="U72" s="260"/>
      <c r="V72" s="260"/>
      <c r="W72" s="260"/>
      <c r="X72" s="260"/>
      <c r="Y72" s="260"/>
      <c r="Z72" s="260"/>
      <c r="AA72" s="261"/>
      <c r="AB72" s="313"/>
      <c r="AC72" s="158" t="str">
        <f t="shared" si="24"/>
        <v/>
      </c>
      <c r="AD72" s="325" t="str">
        <f t="shared" si="26"/>
        <v/>
      </c>
      <c r="CH72" s="277"/>
      <c r="CI72" s="274"/>
    </row>
    <row r="73" spans="1:87" ht="24" customHeight="1" x14ac:dyDescent="0.4">
      <c r="A73" s="267" t="e">
        <f>VLOOKUP(D73,非表示_活動量と単位!$D$8:$E$75,2,FALSE)</f>
        <v>#N/A</v>
      </c>
      <c r="B73" s="149"/>
      <c r="C73" s="399"/>
      <c r="D73" s="133"/>
      <c r="E73" s="383">
        <f t="shared" si="19"/>
        <v>0</v>
      </c>
      <c r="F73" s="155" t="str">
        <f t="shared" si="20"/>
        <v/>
      </c>
      <c r="G73" s="269"/>
      <c r="H73" s="155" t="str">
        <f t="shared" si="21"/>
        <v/>
      </c>
      <c r="I73" s="599"/>
      <c r="J73" s="155" t="str">
        <f t="shared" si="22"/>
        <v/>
      </c>
      <c r="K73" s="385" t="str">
        <f t="shared" si="25"/>
        <v/>
      </c>
      <c r="L73" s="253"/>
      <c r="M73" s="156" t="str">
        <f t="shared" si="23"/>
        <v/>
      </c>
      <c r="N73" s="258"/>
      <c r="O73" s="259"/>
      <c r="P73" s="157"/>
      <c r="Q73" s="260"/>
      <c r="R73" s="260"/>
      <c r="S73" s="260"/>
      <c r="T73" s="260"/>
      <c r="U73" s="260"/>
      <c r="V73" s="260"/>
      <c r="W73" s="260"/>
      <c r="X73" s="260"/>
      <c r="Y73" s="260"/>
      <c r="Z73" s="260"/>
      <c r="AA73" s="261"/>
      <c r="AB73" s="313"/>
      <c r="AC73" s="158" t="str">
        <f t="shared" si="24"/>
        <v/>
      </c>
      <c r="AD73" s="325" t="str">
        <f t="shared" si="26"/>
        <v/>
      </c>
      <c r="CH73" s="277"/>
      <c r="CI73" s="274"/>
    </row>
    <row r="74" spans="1:87" ht="24" customHeight="1" x14ac:dyDescent="0.4">
      <c r="A74" s="267" t="e">
        <f>VLOOKUP(D74,非表示_活動量と単位!$D$8:$E$75,2,FALSE)</f>
        <v>#N/A</v>
      </c>
      <c r="B74" s="149"/>
      <c r="C74" s="399"/>
      <c r="D74" s="133"/>
      <c r="E74" s="383">
        <f t="shared" si="19"/>
        <v>0</v>
      </c>
      <c r="F74" s="155" t="str">
        <f t="shared" si="20"/>
        <v/>
      </c>
      <c r="G74" s="269"/>
      <c r="H74" s="155" t="str">
        <f t="shared" si="21"/>
        <v/>
      </c>
      <c r="I74" s="599"/>
      <c r="J74" s="155" t="str">
        <f t="shared" si="22"/>
        <v/>
      </c>
      <c r="K74" s="385" t="str">
        <f t="shared" si="25"/>
        <v/>
      </c>
      <c r="L74" s="253"/>
      <c r="M74" s="156" t="str">
        <f t="shared" si="23"/>
        <v/>
      </c>
      <c r="N74" s="258"/>
      <c r="O74" s="259"/>
      <c r="P74" s="157"/>
      <c r="Q74" s="260"/>
      <c r="R74" s="260"/>
      <c r="S74" s="260"/>
      <c r="T74" s="260"/>
      <c r="U74" s="260"/>
      <c r="V74" s="260"/>
      <c r="W74" s="260"/>
      <c r="X74" s="260"/>
      <c r="Y74" s="260"/>
      <c r="Z74" s="260"/>
      <c r="AA74" s="261"/>
      <c r="AB74" s="313"/>
      <c r="AC74" s="158" t="str">
        <f t="shared" si="24"/>
        <v/>
      </c>
      <c r="AD74" s="325" t="str">
        <f t="shared" si="26"/>
        <v/>
      </c>
      <c r="CH74" s="277"/>
      <c r="CI74" s="274"/>
    </row>
    <row r="75" spans="1:87" ht="24" customHeight="1" x14ac:dyDescent="0.4">
      <c r="A75" s="267" t="e">
        <f>VLOOKUP(D75,非表示_活動量と単位!$D$8:$E$75,2,FALSE)</f>
        <v>#N/A</v>
      </c>
      <c r="B75" s="149"/>
      <c r="C75" s="399"/>
      <c r="D75" s="133"/>
      <c r="E75" s="383">
        <f t="shared" si="19"/>
        <v>0</v>
      </c>
      <c r="F75" s="155" t="str">
        <f t="shared" si="20"/>
        <v/>
      </c>
      <c r="G75" s="269"/>
      <c r="H75" s="155" t="str">
        <f t="shared" si="21"/>
        <v/>
      </c>
      <c r="I75" s="599"/>
      <c r="J75" s="155" t="str">
        <f t="shared" si="22"/>
        <v/>
      </c>
      <c r="K75" s="385" t="str">
        <f t="shared" si="25"/>
        <v/>
      </c>
      <c r="L75" s="253"/>
      <c r="M75" s="156" t="str">
        <f t="shared" si="23"/>
        <v/>
      </c>
      <c r="N75" s="258"/>
      <c r="O75" s="259"/>
      <c r="P75" s="157"/>
      <c r="Q75" s="260"/>
      <c r="R75" s="260"/>
      <c r="S75" s="260"/>
      <c r="T75" s="260"/>
      <c r="U75" s="260"/>
      <c r="V75" s="260"/>
      <c r="W75" s="260"/>
      <c r="X75" s="260"/>
      <c r="Y75" s="260"/>
      <c r="Z75" s="260"/>
      <c r="AA75" s="261"/>
      <c r="AB75" s="313"/>
      <c r="AC75" s="158" t="str">
        <f t="shared" si="24"/>
        <v/>
      </c>
      <c r="AD75" s="325" t="str">
        <f t="shared" si="26"/>
        <v/>
      </c>
      <c r="CH75" s="277"/>
      <c r="CI75" s="274"/>
    </row>
    <row r="76" spans="1:87" ht="24" customHeight="1" x14ac:dyDescent="0.4">
      <c r="A76" s="267" t="e">
        <f>VLOOKUP(D76,非表示_活動量と単位!$D$8:$E$75,2,FALSE)</f>
        <v>#N/A</v>
      </c>
      <c r="B76" s="149"/>
      <c r="C76" s="399"/>
      <c r="D76" s="133"/>
      <c r="E76" s="383">
        <f t="shared" si="19"/>
        <v>0</v>
      </c>
      <c r="F76" s="155" t="str">
        <f t="shared" si="20"/>
        <v/>
      </c>
      <c r="G76" s="269"/>
      <c r="H76" s="155" t="str">
        <f t="shared" si="21"/>
        <v/>
      </c>
      <c r="I76" s="599"/>
      <c r="J76" s="155" t="str">
        <f t="shared" si="22"/>
        <v/>
      </c>
      <c r="K76" s="385" t="str">
        <f t="shared" si="25"/>
        <v/>
      </c>
      <c r="L76" s="253"/>
      <c r="M76" s="156" t="str">
        <f t="shared" si="23"/>
        <v/>
      </c>
      <c r="N76" s="314"/>
      <c r="O76" s="259"/>
      <c r="P76" s="164"/>
      <c r="Q76" s="315"/>
      <c r="R76" s="315"/>
      <c r="S76" s="316"/>
      <c r="T76" s="316"/>
      <c r="U76" s="316"/>
      <c r="V76" s="316"/>
      <c r="W76" s="316"/>
      <c r="X76" s="316"/>
      <c r="Y76" s="316"/>
      <c r="Z76" s="316"/>
      <c r="AA76" s="317"/>
      <c r="AB76" s="313"/>
      <c r="AC76" s="158" t="str">
        <f t="shared" si="24"/>
        <v/>
      </c>
      <c r="AD76" s="325" t="str">
        <f t="shared" si="26"/>
        <v/>
      </c>
      <c r="CH76" s="277"/>
      <c r="CI76" s="274"/>
    </row>
    <row r="77" spans="1:87" ht="24" customHeight="1" x14ac:dyDescent="0.4">
      <c r="A77" s="267" t="e">
        <f>VLOOKUP(D77,非表示_活動量と単位!$D$8:$E$75,2,FALSE)</f>
        <v>#N/A</v>
      </c>
      <c r="B77" s="149"/>
      <c r="C77" s="399"/>
      <c r="D77" s="133"/>
      <c r="E77" s="383">
        <f t="shared" si="19"/>
        <v>0</v>
      </c>
      <c r="F77" s="155" t="str">
        <f t="shared" si="20"/>
        <v/>
      </c>
      <c r="G77" s="269"/>
      <c r="H77" s="155" t="str">
        <f t="shared" si="21"/>
        <v/>
      </c>
      <c r="I77" s="599"/>
      <c r="J77" s="155" t="str">
        <f t="shared" si="22"/>
        <v/>
      </c>
      <c r="K77" s="385" t="str">
        <f t="shared" si="25"/>
        <v/>
      </c>
      <c r="L77" s="253"/>
      <c r="M77" s="156" t="str">
        <f t="shared" si="23"/>
        <v/>
      </c>
      <c r="N77" s="314"/>
      <c r="O77" s="259"/>
      <c r="P77" s="164"/>
      <c r="Q77" s="315"/>
      <c r="R77" s="315"/>
      <c r="S77" s="316"/>
      <c r="T77" s="316"/>
      <c r="U77" s="316"/>
      <c r="V77" s="316"/>
      <c r="W77" s="316"/>
      <c r="X77" s="316"/>
      <c r="Y77" s="316"/>
      <c r="Z77" s="316"/>
      <c r="AA77" s="317"/>
      <c r="AB77" s="313"/>
      <c r="AC77" s="158" t="str">
        <f t="shared" si="24"/>
        <v/>
      </c>
      <c r="AD77" s="325" t="str">
        <f t="shared" si="26"/>
        <v/>
      </c>
      <c r="CH77" s="277"/>
      <c r="CI77" s="274"/>
    </row>
    <row r="78" spans="1:87" ht="24" customHeight="1" x14ac:dyDescent="0.4">
      <c r="A78" s="267" t="e">
        <f>VLOOKUP(D78,非表示_活動量と単位!$D$8:$E$75,2,FALSE)</f>
        <v>#N/A</v>
      </c>
      <c r="B78" s="149"/>
      <c r="C78" s="399"/>
      <c r="D78" s="133"/>
      <c r="E78" s="383">
        <f t="shared" si="19"/>
        <v>0</v>
      </c>
      <c r="F78" s="155" t="str">
        <f t="shared" si="20"/>
        <v/>
      </c>
      <c r="G78" s="269"/>
      <c r="H78" s="155" t="str">
        <f t="shared" si="21"/>
        <v/>
      </c>
      <c r="I78" s="599"/>
      <c r="J78" s="155" t="str">
        <f t="shared" si="22"/>
        <v/>
      </c>
      <c r="K78" s="385" t="str">
        <f t="shared" si="25"/>
        <v/>
      </c>
      <c r="L78" s="253"/>
      <c r="M78" s="156" t="str">
        <f t="shared" si="23"/>
        <v/>
      </c>
      <c r="N78" s="314"/>
      <c r="O78" s="259"/>
      <c r="P78" s="164"/>
      <c r="Q78" s="315"/>
      <c r="R78" s="315"/>
      <c r="S78" s="316"/>
      <c r="T78" s="316"/>
      <c r="U78" s="316"/>
      <c r="V78" s="316"/>
      <c r="W78" s="316"/>
      <c r="X78" s="316"/>
      <c r="Y78" s="316"/>
      <c r="Z78" s="316"/>
      <c r="AA78" s="317"/>
      <c r="AB78" s="313"/>
      <c r="AC78" s="158" t="str">
        <f t="shared" si="24"/>
        <v/>
      </c>
      <c r="AD78" s="325" t="str">
        <f t="shared" si="26"/>
        <v/>
      </c>
      <c r="CH78" s="277"/>
      <c r="CI78" s="274"/>
    </row>
    <row r="79" spans="1:87" ht="24" customHeight="1" x14ac:dyDescent="0.4">
      <c r="A79" s="267" t="e">
        <f>VLOOKUP(D79,非表示_活動量と単位!$D$8:$E$75,2,FALSE)</f>
        <v>#N/A</v>
      </c>
      <c r="B79" s="149"/>
      <c r="C79" s="399"/>
      <c r="D79" s="133"/>
      <c r="E79" s="383">
        <f t="shared" si="19"/>
        <v>0</v>
      </c>
      <c r="F79" s="155" t="str">
        <f t="shared" si="20"/>
        <v/>
      </c>
      <c r="G79" s="269"/>
      <c r="H79" s="155" t="str">
        <f t="shared" si="21"/>
        <v/>
      </c>
      <c r="I79" s="599"/>
      <c r="J79" s="155" t="str">
        <f t="shared" si="22"/>
        <v/>
      </c>
      <c r="K79" s="385" t="str">
        <f t="shared" si="25"/>
        <v/>
      </c>
      <c r="L79" s="253"/>
      <c r="M79" s="156" t="str">
        <f t="shared" si="23"/>
        <v/>
      </c>
      <c r="N79" s="314"/>
      <c r="O79" s="259"/>
      <c r="P79" s="164"/>
      <c r="Q79" s="315"/>
      <c r="R79" s="315"/>
      <c r="S79" s="316"/>
      <c r="T79" s="316"/>
      <c r="U79" s="316"/>
      <c r="V79" s="316"/>
      <c r="W79" s="316"/>
      <c r="X79" s="316"/>
      <c r="Y79" s="316"/>
      <c r="Z79" s="316"/>
      <c r="AA79" s="317"/>
      <c r="AB79" s="313"/>
      <c r="AC79" s="158" t="str">
        <f t="shared" si="24"/>
        <v/>
      </c>
      <c r="AD79" s="325" t="str">
        <f t="shared" si="26"/>
        <v/>
      </c>
      <c r="CH79" s="277"/>
      <c r="CI79" s="274"/>
    </row>
    <row r="80" spans="1:87" ht="24" customHeight="1" x14ac:dyDescent="0.4">
      <c r="A80" s="267" t="e">
        <f>VLOOKUP(D80,非表示_活動量と単位!$D$8:$E$75,2,FALSE)</f>
        <v>#N/A</v>
      </c>
      <c r="B80" s="149"/>
      <c r="C80" s="399"/>
      <c r="D80" s="133"/>
      <c r="E80" s="383">
        <f t="shared" si="19"/>
        <v>0</v>
      </c>
      <c r="F80" s="155" t="str">
        <f t="shared" si="20"/>
        <v/>
      </c>
      <c r="G80" s="269"/>
      <c r="H80" s="155" t="str">
        <f t="shared" si="21"/>
        <v/>
      </c>
      <c r="I80" s="599"/>
      <c r="J80" s="155" t="str">
        <f t="shared" si="22"/>
        <v/>
      </c>
      <c r="K80" s="385" t="str">
        <f t="shared" si="25"/>
        <v/>
      </c>
      <c r="L80" s="253"/>
      <c r="M80" s="156" t="str">
        <f t="shared" si="23"/>
        <v/>
      </c>
      <c r="N80" s="314"/>
      <c r="O80" s="259"/>
      <c r="P80" s="164"/>
      <c r="Q80" s="315"/>
      <c r="R80" s="315"/>
      <c r="S80" s="316"/>
      <c r="T80" s="316"/>
      <c r="U80" s="316"/>
      <c r="V80" s="316"/>
      <c r="W80" s="316"/>
      <c r="X80" s="316"/>
      <c r="Y80" s="316"/>
      <c r="Z80" s="316"/>
      <c r="AA80" s="317"/>
      <c r="AB80" s="313"/>
      <c r="AC80" s="158" t="str">
        <f t="shared" si="24"/>
        <v/>
      </c>
      <c r="AD80" s="325" t="str">
        <f t="shared" si="26"/>
        <v/>
      </c>
      <c r="CH80" s="277"/>
      <c r="CI80" s="274"/>
    </row>
    <row r="81" spans="1:87" ht="24" customHeight="1" x14ac:dyDescent="0.4">
      <c r="A81" s="267" t="e">
        <f>VLOOKUP(D81,非表示_活動量と単位!$D$8:$E$75,2,FALSE)</f>
        <v>#N/A</v>
      </c>
      <c r="B81" s="149"/>
      <c r="C81" s="399"/>
      <c r="D81" s="133"/>
      <c r="E81" s="383">
        <f t="shared" si="19"/>
        <v>0</v>
      </c>
      <c r="F81" s="155" t="str">
        <f t="shared" si="20"/>
        <v/>
      </c>
      <c r="G81" s="269"/>
      <c r="H81" s="155" t="str">
        <f t="shared" si="21"/>
        <v/>
      </c>
      <c r="I81" s="599"/>
      <c r="J81" s="155" t="str">
        <f t="shared" si="22"/>
        <v/>
      </c>
      <c r="K81" s="385" t="str">
        <f t="shared" si="25"/>
        <v/>
      </c>
      <c r="L81" s="253"/>
      <c r="M81" s="156" t="str">
        <f t="shared" si="23"/>
        <v/>
      </c>
      <c r="N81" s="314"/>
      <c r="O81" s="259"/>
      <c r="P81" s="164"/>
      <c r="Q81" s="315"/>
      <c r="R81" s="315"/>
      <c r="S81" s="316"/>
      <c r="T81" s="316"/>
      <c r="U81" s="316"/>
      <c r="V81" s="316"/>
      <c r="W81" s="316"/>
      <c r="X81" s="316"/>
      <c r="Y81" s="316"/>
      <c r="Z81" s="316"/>
      <c r="AA81" s="317"/>
      <c r="AB81" s="313"/>
      <c r="AC81" s="158" t="str">
        <f t="shared" si="24"/>
        <v/>
      </c>
      <c r="AD81" s="325" t="str">
        <f t="shared" si="26"/>
        <v/>
      </c>
      <c r="CH81" s="277"/>
      <c r="CI81" s="274"/>
    </row>
    <row r="82" spans="1:87" ht="24" customHeight="1" x14ac:dyDescent="0.4">
      <c r="A82" s="267" t="e">
        <f>VLOOKUP(D82,非表示_活動量と単位!$D$8:$E$75,2,FALSE)</f>
        <v>#N/A</v>
      </c>
      <c r="B82" s="149"/>
      <c r="C82" s="399"/>
      <c r="D82" s="133"/>
      <c r="E82" s="383">
        <f t="shared" si="19"/>
        <v>0</v>
      </c>
      <c r="F82" s="155" t="str">
        <f t="shared" si="20"/>
        <v/>
      </c>
      <c r="G82" s="269"/>
      <c r="H82" s="155" t="str">
        <f t="shared" si="21"/>
        <v/>
      </c>
      <c r="I82" s="599"/>
      <c r="J82" s="155" t="str">
        <f t="shared" si="22"/>
        <v/>
      </c>
      <c r="K82" s="385" t="str">
        <f t="shared" si="25"/>
        <v/>
      </c>
      <c r="L82" s="253"/>
      <c r="M82" s="156" t="str">
        <f t="shared" si="23"/>
        <v/>
      </c>
      <c r="N82" s="314"/>
      <c r="O82" s="259"/>
      <c r="P82" s="164"/>
      <c r="Q82" s="315"/>
      <c r="R82" s="315"/>
      <c r="S82" s="316"/>
      <c r="T82" s="316"/>
      <c r="U82" s="316"/>
      <c r="V82" s="316"/>
      <c r="W82" s="316"/>
      <c r="X82" s="316"/>
      <c r="Y82" s="316"/>
      <c r="Z82" s="316"/>
      <c r="AA82" s="317"/>
      <c r="AB82" s="313"/>
      <c r="AC82" s="158" t="str">
        <f t="shared" si="24"/>
        <v/>
      </c>
      <c r="AD82" s="325" t="str">
        <f t="shared" si="26"/>
        <v/>
      </c>
      <c r="CH82" s="277"/>
      <c r="CI82" s="274"/>
    </row>
    <row r="83" spans="1:87" ht="24" customHeight="1" x14ac:dyDescent="0.4">
      <c r="A83" s="267" t="e">
        <f>VLOOKUP(D83,非表示_活動量と単位!$D$8:$E$75,2,FALSE)</f>
        <v>#N/A</v>
      </c>
      <c r="B83" s="149"/>
      <c r="C83" s="399"/>
      <c r="D83" s="133"/>
      <c r="E83" s="383">
        <f t="shared" si="19"/>
        <v>0</v>
      </c>
      <c r="F83" s="155" t="str">
        <f t="shared" si="20"/>
        <v/>
      </c>
      <c r="G83" s="269"/>
      <c r="H83" s="155" t="str">
        <f t="shared" si="21"/>
        <v/>
      </c>
      <c r="I83" s="599"/>
      <c r="J83" s="155" t="str">
        <f t="shared" si="22"/>
        <v/>
      </c>
      <c r="K83" s="385" t="str">
        <f t="shared" si="25"/>
        <v/>
      </c>
      <c r="L83" s="253"/>
      <c r="M83" s="156" t="str">
        <f t="shared" si="23"/>
        <v/>
      </c>
      <c r="N83" s="314"/>
      <c r="O83" s="259"/>
      <c r="P83" s="164"/>
      <c r="Q83" s="315"/>
      <c r="R83" s="315"/>
      <c r="S83" s="316"/>
      <c r="T83" s="316"/>
      <c r="U83" s="316"/>
      <c r="V83" s="316"/>
      <c r="W83" s="316"/>
      <c r="X83" s="316"/>
      <c r="Y83" s="316"/>
      <c r="Z83" s="316"/>
      <c r="AA83" s="317"/>
      <c r="AB83" s="313"/>
      <c r="AC83" s="158" t="str">
        <f t="shared" si="24"/>
        <v/>
      </c>
      <c r="AD83" s="325" t="str">
        <f t="shared" si="26"/>
        <v/>
      </c>
      <c r="CH83" s="277"/>
      <c r="CI83" s="274"/>
    </row>
    <row r="84" spans="1:87" ht="24" customHeight="1" x14ac:dyDescent="0.4">
      <c r="A84" s="267" t="e">
        <f>VLOOKUP(D84,非表示_活動量と単位!$D$8:$E$75,2,FALSE)</f>
        <v>#N/A</v>
      </c>
      <c r="B84" s="149"/>
      <c r="C84" s="399"/>
      <c r="D84" s="133"/>
      <c r="E84" s="383">
        <f t="shared" si="19"/>
        <v>0</v>
      </c>
      <c r="F84" s="155" t="str">
        <f t="shared" si="20"/>
        <v/>
      </c>
      <c r="G84" s="269"/>
      <c r="H84" s="155" t="str">
        <f t="shared" si="21"/>
        <v/>
      </c>
      <c r="I84" s="599"/>
      <c r="J84" s="155" t="str">
        <f t="shared" si="22"/>
        <v/>
      </c>
      <c r="K84" s="385" t="str">
        <f t="shared" si="25"/>
        <v/>
      </c>
      <c r="L84" s="253"/>
      <c r="M84" s="156" t="str">
        <f t="shared" si="23"/>
        <v/>
      </c>
      <c r="N84" s="258"/>
      <c r="O84" s="259"/>
      <c r="P84" s="157"/>
      <c r="Q84" s="260"/>
      <c r="R84" s="260"/>
      <c r="S84" s="260"/>
      <c r="T84" s="260"/>
      <c r="U84" s="260"/>
      <c r="V84" s="260"/>
      <c r="W84" s="260"/>
      <c r="X84" s="260"/>
      <c r="Y84" s="260"/>
      <c r="Z84" s="260"/>
      <c r="AA84" s="261"/>
      <c r="AB84" s="313"/>
      <c r="AC84" s="158" t="str">
        <f t="shared" si="24"/>
        <v/>
      </c>
      <c r="AD84" s="325" t="str">
        <f t="shared" si="26"/>
        <v/>
      </c>
      <c r="CH84" s="277"/>
      <c r="CI84" s="274"/>
    </row>
    <row r="85" spans="1:87" ht="24" customHeight="1" x14ac:dyDescent="0.4">
      <c r="A85" s="267" t="e">
        <f>VLOOKUP(D85,非表示_活動量と単位!$D$8:$E$75,2,FALSE)</f>
        <v>#N/A</v>
      </c>
      <c r="B85" s="149"/>
      <c r="C85" s="399"/>
      <c r="D85" s="133"/>
      <c r="E85" s="383">
        <f t="shared" si="19"/>
        <v>0</v>
      </c>
      <c r="F85" s="155" t="str">
        <f t="shared" si="20"/>
        <v/>
      </c>
      <c r="G85" s="269"/>
      <c r="H85" s="155" t="str">
        <f t="shared" si="21"/>
        <v/>
      </c>
      <c r="I85" s="599"/>
      <c r="J85" s="155" t="str">
        <f t="shared" si="22"/>
        <v/>
      </c>
      <c r="K85" s="385" t="str">
        <f t="shared" si="25"/>
        <v/>
      </c>
      <c r="L85" s="253"/>
      <c r="M85" s="156" t="str">
        <f t="shared" si="23"/>
        <v/>
      </c>
      <c r="N85" s="258"/>
      <c r="O85" s="259"/>
      <c r="P85" s="157"/>
      <c r="Q85" s="260"/>
      <c r="R85" s="260"/>
      <c r="S85" s="260"/>
      <c r="T85" s="260"/>
      <c r="U85" s="260"/>
      <c r="V85" s="260"/>
      <c r="W85" s="260"/>
      <c r="X85" s="260"/>
      <c r="Y85" s="260"/>
      <c r="Z85" s="260"/>
      <c r="AA85" s="261"/>
      <c r="AB85" s="313"/>
      <c r="AC85" s="158" t="str">
        <f t="shared" si="24"/>
        <v/>
      </c>
      <c r="AD85" s="325" t="str">
        <f t="shared" si="26"/>
        <v/>
      </c>
    </row>
    <row r="86" spans="1:87" ht="24" customHeight="1" x14ac:dyDescent="0.4">
      <c r="A86" s="267" t="e">
        <f>VLOOKUP(D86,非表示_活動量と単位!$D$8:$E$75,2,FALSE)</f>
        <v>#N/A</v>
      </c>
      <c r="B86" s="149"/>
      <c r="C86" s="399"/>
      <c r="D86" s="133"/>
      <c r="E86" s="383">
        <f t="shared" si="19"/>
        <v>0</v>
      </c>
      <c r="F86" s="155" t="str">
        <f t="shared" si="20"/>
        <v/>
      </c>
      <c r="G86" s="269"/>
      <c r="H86" s="155" t="str">
        <f t="shared" si="21"/>
        <v/>
      </c>
      <c r="I86" s="599"/>
      <c r="J86" s="155" t="str">
        <f t="shared" si="22"/>
        <v/>
      </c>
      <c r="K86" s="385" t="str">
        <f t="shared" si="25"/>
        <v/>
      </c>
      <c r="L86" s="253"/>
      <c r="M86" s="156" t="str">
        <f t="shared" si="23"/>
        <v/>
      </c>
      <c r="N86" s="314"/>
      <c r="O86" s="259"/>
      <c r="P86" s="164"/>
      <c r="Q86" s="315"/>
      <c r="R86" s="315"/>
      <c r="S86" s="316"/>
      <c r="T86" s="316"/>
      <c r="U86" s="316"/>
      <c r="V86" s="316"/>
      <c r="W86" s="316"/>
      <c r="X86" s="316"/>
      <c r="Y86" s="316"/>
      <c r="Z86" s="316"/>
      <c r="AA86" s="317"/>
      <c r="AB86" s="313"/>
      <c r="AC86" s="158" t="str">
        <f t="shared" si="24"/>
        <v/>
      </c>
      <c r="AD86" s="325" t="str">
        <f t="shared" si="26"/>
        <v/>
      </c>
    </row>
    <row r="87" spans="1:87" ht="24" customHeight="1" x14ac:dyDescent="0.4">
      <c r="A87" s="267" t="e">
        <f>VLOOKUP(D87,非表示_活動量と単位!$D$8:$E$75,2,FALSE)</f>
        <v>#N/A</v>
      </c>
      <c r="B87" s="149"/>
      <c r="C87" s="399"/>
      <c r="D87" s="133"/>
      <c r="E87" s="383">
        <f t="shared" si="19"/>
        <v>0</v>
      </c>
      <c r="F87" s="155" t="str">
        <f t="shared" si="20"/>
        <v/>
      </c>
      <c r="G87" s="269"/>
      <c r="H87" s="155" t="str">
        <f t="shared" si="21"/>
        <v/>
      </c>
      <c r="I87" s="599"/>
      <c r="J87" s="155" t="str">
        <f t="shared" si="22"/>
        <v/>
      </c>
      <c r="K87" s="385" t="str">
        <f t="shared" si="25"/>
        <v/>
      </c>
      <c r="L87" s="253"/>
      <c r="M87" s="156" t="str">
        <f t="shared" si="23"/>
        <v/>
      </c>
      <c r="N87" s="314"/>
      <c r="O87" s="259"/>
      <c r="P87" s="164"/>
      <c r="Q87" s="315"/>
      <c r="R87" s="315"/>
      <c r="S87" s="316"/>
      <c r="T87" s="316"/>
      <c r="U87" s="316"/>
      <c r="V87" s="316"/>
      <c r="W87" s="316"/>
      <c r="X87" s="316"/>
      <c r="Y87" s="316"/>
      <c r="Z87" s="316"/>
      <c r="AA87" s="317"/>
      <c r="AB87" s="313"/>
      <c r="AC87" s="158" t="str">
        <f t="shared" si="24"/>
        <v/>
      </c>
      <c r="AD87" s="325" t="str">
        <f t="shared" si="26"/>
        <v/>
      </c>
    </row>
    <row r="88" spans="1:87" ht="24" customHeight="1" x14ac:dyDescent="0.4">
      <c r="A88" s="267" t="e">
        <f>VLOOKUP(D88,非表示_活動量と単位!$D$8:$E$75,2,FALSE)</f>
        <v>#N/A</v>
      </c>
      <c r="B88" s="149"/>
      <c r="C88" s="399"/>
      <c r="D88" s="133"/>
      <c r="E88" s="383">
        <f t="shared" si="19"/>
        <v>0</v>
      </c>
      <c r="F88" s="155" t="str">
        <f t="shared" si="20"/>
        <v/>
      </c>
      <c r="G88" s="269"/>
      <c r="H88" s="155" t="str">
        <f t="shared" si="21"/>
        <v/>
      </c>
      <c r="I88" s="599"/>
      <c r="J88" s="155" t="str">
        <f t="shared" si="22"/>
        <v/>
      </c>
      <c r="K88" s="385" t="str">
        <f t="shared" si="25"/>
        <v/>
      </c>
      <c r="L88" s="253"/>
      <c r="M88" s="156" t="str">
        <f t="shared" si="23"/>
        <v/>
      </c>
      <c r="N88" s="314"/>
      <c r="O88" s="259"/>
      <c r="P88" s="164"/>
      <c r="Q88" s="315"/>
      <c r="R88" s="315"/>
      <c r="S88" s="316"/>
      <c r="T88" s="316"/>
      <c r="U88" s="316"/>
      <c r="V88" s="316"/>
      <c r="W88" s="316"/>
      <c r="X88" s="316"/>
      <c r="Y88" s="316"/>
      <c r="Z88" s="316"/>
      <c r="AA88" s="317"/>
      <c r="AB88" s="313"/>
      <c r="AC88" s="158" t="str">
        <f t="shared" si="24"/>
        <v/>
      </c>
      <c r="AD88" s="325" t="str">
        <f t="shared" si="26"/>
        <v/>
      </c>
    </row>
    <row r="89" spans="1:87" ht="24" customHeight="1" x14ac:dyDescent="0.4">
      <c r="A89" s="267" t="e">
        <f>VLOOKUP(D89,非表示_活動量と単位!$D$8:$E$75,2,FALSE)</f>
        <v>#N/A</v>
      </c>
      <c r="B89" s="149"/>
      <c r="C89" s="399"/>
      <c r="D89" s="133"/>
      <c r="E89" s="383">
        <f t="shared" si="19"/>
        <v>0</v>
      </c>
      <c r="F89" s="155" t="str">
        <f t="shared" si="20"/>
        <v/>
      </c>
      <c r="G89" s="269"/>
      <c r="H89" s="155" t="str">
        <f t="shared" si="21"/>
        <v/>
      </c>
      <c r="I89" s="599"/>
      <c r="J89" s="155" t="str">
        <f t="shared" si="22"/>
        <v/>
      </c>
      <c r="K89" s="385" t="str">
        <f t="shared" si="25"/>
        <v/>
      </c>
      <c r="L89" s="253"/>
      <c r="M89" s="156" t="str">
        <f t="shared" si="23"/>
        <v/>
      </c>
      <c r="N89" s="314"/>
      <c r="O89" s="259"/>
      <c r="P89" s="164"/>
      <c r="Q89" s="315"/>
      <c r="R89" s="315"/>
      <c r="S89" s="316"/>
      <c r="T89" s="316"/>
      <c r="U89" s="316"/>
      <c r="V89" s="316"/>
      <c r="W89" s="316"/>
      <c r="X89" s="316"/>
      <c r="Y89" s="316"/>
      <c r="Z89" s="316"/>
      <c r="AA89" s="317"/>
      <c r="AB89" s="313"/>
      <c r="AC89" s="158" t="str">
        <f t="shared" si="24"/>
        <v/>
      </c>
      <c r="AD89" s="325" t="str">
        <f t="shared" si="26"/>
        <v/>
      </c>
    </row>
    <row r="90" spans="1:87" ht="24" customHeight="1" x14ac:dyDescent="0.4">
      <c r="A90" s="267" t="e">
        <f>VLOOKUP(D90,非表示_活動量と単位!$D$8:$E$75,2,FALSE)</f>
        <v>#N/A</v>
      </c>
      <c r="B90" s="149"/>
      <c r="C90" s="399"/>
      <c r="D90" s="133"/>
      <c r="E90" s="383">
        <f t="shared" si="19"/>
        <v>0</v>
      </c>
      <c r="F90" s="155" t="str">
        <f t="shared" si="20"/>
        <v/>
      </c>
      <c r="G90" s="269"/>
      <c r="H90" s="155" t="str">
        <f t="shared" si="21"/>
        <v/>
      </c>
      <c r="I90" s="599"/>
      <c r="J90" s="155" t="str">
        <f t="shared" si="22"/>
        <v/>
      </c>
      <c r="K90" s="385" t="str">
        <f t="shared" si="25"/>
        <v/>
      </c>
      <c r="L90" s="253"/>
      <c r="M90" s="156" t="str">
        <f t="shared" si="23"/>
        <v/>
      </c>
      <c r="N90" s="314"/>
      <c r="O90" s="259"/>
      <c r="P90" s="164"/>
      <c r="Q90" s="315"/>
      <c r="R90" s="315"/>
      <c r="S90" s="316"/>
      <c r="T90" s="316"/>
      <c r="U90" s="316"/>
      <c r="V90" s="316"/>
      <c r="W90" s="316"/>
      <c r="X90" s="316"/>
      <c r="Y90" s="316"/>
      <c r="Z90" s="316"/>
      <c r="AA90" s="317"/>
      <c r="AB90" s="313"/>
      <c r="AC90" s="158" t="str">
        <f t="shared" si="24"/>
        <v/>
      </c>
      <c r="AD90" s="325" t="str">
        <f t="shared" si="26"/>
        <v/>
      </c>
    </row>
    <row r="91" spans="1:87" ht="24" customHeight="1" x14ac:dyDescent="0.4">
      <c r="A91" s="267" t="e">
        <f>VLOOKUP(D91,非表示_活動量と単位!$D$8:$E$75,2,FALSE)</f>
        <v>#N/A</v>
      </c>
      <c r="B91" s="149"/>
      <c r="C91" s="399"/>
      <c r="D91" s="133"/>
      <c r="E91" s="383">
        <f t="shared" si="19"/>
        <v>0</v>
      </c>
      <c r="F91" s="155" t="str">
        <f t="shared" si="20"/>
        <v/>
      </c>
      <c r="G91" s="269"/>
      <c r="H91" s="155" t="str">
        <f t="shared" si="21"/>
        <v/>
      </c>
      <c r="I91" s="599"/>
      <c r="J91" s="155" t="str">
        <f t="shared" si="22"/>
        <v/>
      </c>
      <c r="K91" s="385" t="str">
        <f t="shared" si="25"/>
        <v/>
      </c>
      <c r="L91" s="253"/>
      <c r="M91" s="156" t="str">
        <f t="shared" si="23"/>
        <v/>
      </c>
      <c r="N91" s="314"/>
      <c r="O91" s="259"/>
      <c r="P91" s="164"/>
      <c r="Q91" s="315"/>
      <c r="R91" s="315"/>
      <c r="S91" s="316"/>
      <c r="T91" s="316"/>
      <c r="U91" s="316"/>
      <c r="V91" s="316"/>
      <c r="W91" s="316"/>
      <c r="X91" s="316"/>
      <c r="Y91" s="316"/>
      <c r="Z91" s="316"/>
      <c r="AA91" s="317"/>
      <c r="AB91" s="313"/>
      <c r="AC91" s="158" t="str">
        <f t="shared" si="24"/>
        <v/>
      </c>
      <c r="AD91" s="325" t="str">
        <f t="shared" si="26"/>
        <v/>
      </c>
    </row>
    <row r="92" spans="1:87" ht="24" customHeight="1" x14ac:dyDescent="0.4">
      <c r="A92" s="267" t="e">
        <f>VLOOKUP(D92,非表示_活動量と単位!$D$8:$E$75,2,FALSE)</f>
        <v>#N/A</v>
      </c>
      <c r="B92" s="149"/>
      <c r="C92" s="399"/>
      <c r="D92" s="133"/>
      <c r="E92" s="383">
        <f t="shared" si="19"/>
        <v>0</v>
      </c>
      <c r="F92" s="155" t="str">
        <f t="shared" si="20"/>
        <v/>
      </c>
      <c r="G92" s="269"/>
      <c r="H92" s="155" t="str">
        <f t="shared" si="21"/>
        <v/>
      </c>
      <c r="I92" s="599"/>
      <c r="J92" s="155" t="str">
        <f t="shared" si="22"/>
        <v/>
      </c>
      <c r="K92" s="385" t="str">
        <f t="shared" si="25"/>
        <v/>
      </c>
      <c r="L92" s="253"/>
      <c r="M92" s="156" t="str">
        <f t="shared" si="23"/>
        <v/>
      </c>
      <c r="N92" s="314"/>
      <c r="O92" s="259"/>
      <c r="P92" s="164"/>
      <c r="Q92" s="315"/>
      <c r="R92" s="315"/>
      <c r="S92" s="316"/>
      <c r="T92" s="316"/>
      <c r="U92" s="316"/>
      <c r="V92" s="316"/>
      <c r="W92" s="316"/>
      <c r="X92" s="316"/>
      <c r="Y92" s="316"/>
      <c r="Z92" s="316"/>
      <c r="AA92" s="317"/>
      <c r="AB92" s="313"/>
      <c r="AC92" s="158" t="str">
        <f t="shared" si="24"/>
        <v/>
      </c>
      <c r="AD92" s="325" t="str">
        <f t="shared" si="26"/>
        <v/>
      </c>
    </row>
    <row r="93" spans="1:87" ht="24" customHeight="1" x14ac:dyDescent="0.4">
      <c r="A93" s="267" t="e">
        <f>VLOOKUP(D93,非表示_活動量と単位!$D$8:$E$75,2,FALSE)</f>
        <v>#N/A</v>
      </c>
      <c r="B93" s="149"/>
      <c r="C93" s="399"/>
      <c r="D93" s="133"/>
      <c r="E93" s="383">
        <f t="shared" si="19"/>
        <v>0</v>
      </c>
      <c r="F93" s="155" t="str">
        <f t="shared" si="20"/>
        <v/>
      </c>
      <c r="G93" s="269"/>
      <c r="H93" s="155" t="str">
        <f t="shared" si="21"/>
        <v/>
      </c>
      <c r="I93" s="599"/>
      <c r="J93" s="155" t="str">
        <f t="shared" si="22"/>
        <v/>
      </c>
      <c r="K93" s="385" t="str">
        <f t="shared" si="25"/>
        <v/>
      </c>
      <c r="L93" s="253"/>
      <c r="M93" s="156" t="str">
        <f t="shared" si="23"/>
        <v/>
      </c>
      <c r="N93" s="314"/>
      <c r="O93" s="259"/>
      <c r="P93" s="164"/>
      <c r="Q93" s="315"/>
      <c r="R93" s="315"/>
      <c r="S93" s="316"/>
      <c r="T93" s="316"/>
      <c r="U93" s="316"/>
      <c r="V93" s="316"/>
      <c r="W93" s="316"/>
      <c r="X93" s="316"/>
      <c r="Y93" s="316"/>
      <c r="Z93" s="316"/>
      <c r="AA93" s="317"/>
      <c r="AB93" s="313"/>
      <c r="AC93" s="158" t="str">
        <f t="shared" si="24"/>
        <v/>
      </c>
      <c r="AD93" s="325" t="str">
        <f t="shared" si="26"/>
        <v/>
      </c>
    </row>
    <row r="94" spans="1:87" ht="24" customHeight="1" x14ac:dyDescent="0.4">
      <c r="A94" s="267" t="e">
        <f>VLOOKUP(D94,非表示_活動量と単位!$D$8:$E$75,2,FALSE)</f>
        <v>#N/A</v>
      </c>
      <c r="B94" s="149"/>
      <c r="C94" s="399"/>
      <c r="D94" s="133"/>
      <c r="E94" s="383">
        <f t="shared" si="19"/>
        <v>0</v>
      </c>
      <c r="F94" s="155" t="str">
        <f t="shared" si="20"/>
        <v/>
      </c>
      <c r="G94" s="269"/>
      <c r="H94" s="155" t="str">
        <f t="shared" si="21"/>
        <v/>
      </c>
      <c r="I94" s="599"/>
      <c r="J94" s="155" t="str">
        <f t="shared" si="22"/>
        <v/>
      </c>
      <c r="K94" s="385" t="str">
        <f t="shared" si="25"/>
        <v/>
      </c>
      <c r="L94" s="253"/>
      <c r="M94" s="156" t="str">
        <f t="shared" si="23"/>
        <v/>
      </c>
      <c r="N94" s="258"/>
      <c r="O94" s="259"/>
      <c r="P94" s="157"/>
      <c r="Q94" s="260"/>
      <c r="R94" s="260"/>
      <c r="S94" s="260"/>
      <c r="T94" s="260"/>
      <c r="U94" s="260"/>
      <c r="V94" s="260"/>
      <c r="W94" s="260"/>
      <c r="X94" s="260"/>
      <c r="Y94" s="260"/>
      <c r="Z94" s="260"/>
      <c r="AA94" s="261"/>
      <c r="AB94" s="313"/>
      <c r="AC94" s="158" t="str">
        <f t="shared" si="24"/>
        <v/>
      </c>
      <c r="AD94" s="325" t="str">
        <f t="shared" si="26"/>
        <v/>
      </c>
    </row>
    <row r="95" spans="1:87" ht="24" customHeight="1" x14ac:dyDescent="0.4">
      <c r="A95" s="267" t="e">
        <f>VLOOKUP(D95,非表示_活動量と単位!$D$8:$E$75,2,FALSE)</f>
        <v>#N/A</v>
      </c>
      <c r="B95" s="149"/>
      <c r="C95" s="399"/>
      <c r="D95" s="133"/>
      <c r="E95" s="383">
        <f t="shared" si="19"/>
        <v>0</v>
      </c>
      <c r="F95" s="155" t="str">
        <f t="shared" si="20"/>
        <v/>
      </c>
      <c r="G95" s="269"/>
      <c r="H95" s="155" t="str">
        <f t="shared" si="21"/>
        <v/>
      </c>
      <c r="I95" s="599"/>
      <c r="J95" s="155" t="str">
        <f t="shared" si="22"/>
        <v/>
      </c>
      <c r="K95" s="385" t="str">
        <f t="shared" si="25"/>
        <v/>
      </c>
      <c r="L95" s="253"/>
      <c r="M95" s="156" t="str">
        <f t="shared" si="23"/>
        <v/>
      </c>
      <c r="N95" s="258"/>
      <c r="O95" s="259"/>
      <c r="P95" s="157"/>
      <c r="Q95" s="260"/>
      <c r="R95" s="260"/>
      <c r="S95" s="260"/>
      <c r="T95" s="260"/>
      <c r="U95" s="260"/>
      <c r="V95" s="260"/>
      <c r="W95" s="260"/>
      <c r="X95" s="260"/>
      <c r="Y95" s="260"/>
      <c r="Z95" s="260"/>
      <c r="AA95" s="261"/>
      <c r="AB95" s="313"/>
      <c r="AC95" s="158" t="str">
        <f t="shared" si="24"/>
        <v/>
      </c>
      <c r="AD95" s="325" t="str">
        <f t="shared" si="26"/>
        <v/>
      </c>
    </row>
    <row r="96" spans="1:87" ht="24" customHeight="1" x14ac:dyDescent="0.4">
      <c r="A96" s="267" t="e">
        <f>VLOOKUP(D96,非表示_活動量と単位!$D$8:$E$75,2,FALSE)</f>
        <v>#N/A</v>
      </c>
      <c r="B96" s="149"/>
      <c r="C96" s="399"/>
      <c r="D96" s="133"/>
      <c r="E96" s="383">
        <f t="shared" si="19"/>
        <v>0</v>
      </c>
      <c r="F96" s="155" t="str">
        <f t="shared" si="20"/>
        <v/>
      </c>
      <c r="G96" s="269"/>
      <c r="H96" s="155" t="str">
        <f t="shared" si="21"/>
        <v/>
      </c>
      <c r="I96" s="599"/>
      <c r="J96" s="155" t="str">
        <f t="shared" si="22"/>
        <v/>
      </c>
      <c r="K96" s="385" t="str">
        <f t="shared" si="25"/>
        <v/>
      </c>
      <c r="L96" s="253"/>
      <c r="M96" s="156" t="str">
        <f t="shared" si="23"/>
        <v/>
      </c>
      <c r="N96" s="314"/>
      <c r="O96" s="259"/>
      <c r="P96" s="164"/>
      <c r="Q96" s="315"/>
      <c r="R96" s="315"/>
      <c r="S96" s="316"/>
      <c r="T96" s="316"/>
      <c r="U96" s="316"/>
      <c r="V96" s="316"/>
      <c r="W96" s="316"/>
      <c r="X96" s="316"/>
      <c r="Y96" s="316"/>
      <c r="Z96" s="316"/>
      <c r="AA96" s="317"/>
      <c r="AB96" s="313"/>
      <c r="AC96" s="158" t="str">
        <f t="shared" si="24"/>
        <v/>
      </c>
      <c r="AD96" s="325" t="str">
        <f t="shared" si="26"/>
        <v/>
      </c>
    </row>
    <row r="97" spans="1:119" ht="24" customHeight="1" x14ac:dyDescent="0.4">
      <c r="A97" s="267" t="e">
        <f>VLOOKUP(D97,非表示_活動量と単位!$D$8:$E$75,2,FALSE)</f>
        <v>#N/A</v>
      </c>
      <c r="B97" s="149"/>
      <c r="C97" s="399"/>
      <c r="D97" s="133"/>
      <c r="E97" s="383">
        <f t="shared" si="19"/>
        <v>0</v>
      </c>
      <c r="F97" s="155" t="str">
        <f t="shared" si="20"/>
        <v/>
      </c>
      <c r="G97" s="269"/>
      <c r="H97" s="155" t="str">
        <f t="shared" si="21"/>
        <v/>
      </c>
      <c r="I97" s="599"/>
      <c r="J97" s="155" t="str">
        <f t="shared" si="22"/>
        <v/>
      </c>
      <c r="K97" s="385" t="str">
        <f t="shared" si="25"/>
        <v/>
      </c>
      <c r="L97" s="253"/>
      <c r="M97" s="156" t="str">
        <f t="shared" si="23"/>
        <v/>
      </c>
      <c r="N97" s="314"/>
      <c r="O97" s="259"/>
      <c r="P97" s="164"/>
      <c r="Q97" s="315"/>
      <c r="R97" s="315"/>
      <c r="S97" s="316"/>
      <c r="T97" s="316"/>
      <c r="U97" s="316"/>
      <c r="V97" s="316"/>
      <c r="W97" s="316"/>
      <c r="X97" s="316"/>
      <c r="Y97" s="316"/>
      <c r="Z97" s="316"/>
      <c r="AA97" s="317"/>
      <c r="AB97" s="313"/>
      <c r="AC97" s="158" t="str">
        <f t="shared" si="24"/>
        <v/>
      </c>
      <c r="AD97" s="325" t="str">
        <f t="shared" si="26"/>
        <v/>
      </c>
    </row>
    <row r="98" spans="1:119" ht="24" customHeight="1" x14ac:dyDescent="0.4">
      <c r="A98" s="267" t="e">
        <f>VLOOKUP(D98,非表示_活動量と単位!$D$8:$E$75,2,FALSE)</f>
        <v>#N/A</v>
      </c>
      <c r="B98" s="149"/>
      <c r="C98" s="399"/>
      <c r="D98" s="133"/>
      <c r="E98" s="383">
        <f t="shared" si="19"/>
        <v>0</v>
      </c>
      <c r="F98" s="155" t="str">
        <f t="shared" si="20"/>
        <v/>
      </c>
      <c r="G98" s="269"/>
      <c r="H98" s="155" t="str">
        <f t="shared" si="21"/>
        <v/>
      </c>
      <c r="I98" s="599"/>
      <c r="J98" s="155" t="str">
        <f t="shared" si="22"/>
        <v/>
      </c>
      <c r="K98" s="385" t="str">
        <f t="shared" si="25"/>
        <v/>
      </c>
      <c r="L98" s="253"/>
      <c r="M98" s="156" t="str">
        <f t="shared" si="23"/>
        <v/>
      </c>
      <c r="N98" s="314"/>
      <c r="O98" s="259"/>
      <c r="P98" s="164"/>
      <c r="Q98" s="315"/>
      <c r="R98" s="315"/>
      <c r="S98" s="316"/>
      <c r="T98" s="316"/>
      <c r="U98" s="316"/>
      <c r="V98" s="316"/>
      <c r="W98" s="316"/>
      <c r="X98" s="316"/>
      <c r="Y98" s="316"/>
      <c r="Z98" s="316"/>
      <c r="AA98" s="317"/>
      <c r="AB98" s="313"/>
      <c r="AC98" s="158" t="str">
        <f t="shared" si="24"/>
        <v/>
      </c>
      <c r="AD98" s="325" t="str">
        <f t="shared" si="26"/>
        <v/>
      </c>
    </row>
    <row r="99" spans="1:119" ht="24" customHeight="1" x14ac:dyDescent="0.4">
      <c r="A99" s="267" t="e">
        <f>VLOOKUP(D99,非表示_活動量と単位!$D$8:$E$75,2,FALSE)</f>
        <v>#N/A</v>
      </c>
      <c r="B99" s="149"/>
      <c r="C99" s="399"/>
      <c r="D99" s="133"/>
      <c r="E99" s="383">
        <f t="shared" si="19"/>
        <v>0</v>
      </c>
      <c r="F99" s="155" t="str">
        <f t="shared" si="20"/>
        <v/>
      </c>
      <c r="G99" s="269"/>
      <c r="H99" s="155" t="str">
        <f t="shared" si="21"/>
        <v/>
      </c>
      <c r="I99" s="599"/>
      <c r="J99" s="155" t="str">
        <f t="shared" si="22"/>
        <v/>
      </c>
      <c r="K99" s="385" t="str">
        <f t="shared" si="25"/>
        <v/>
      </c>
      <c r="L99" s="253"/>
      <c r="M99" s="156" t="str">
        <f t="shared" si="23"/>
        <v/>
      </c>
      <c r="N99" s="314"/>
      <c r="O99" s="259"/>
      <c r="P99" s="164"/>
      <c r="Q99" s="315"/>
      <c r="R99" s="315"/>
      <c r="S99" s="316"/>
      <c r="T99" s="316"/>
      <c r="U99" s="316"/>
      <c r="V99" s="316"/>
      <c r="W99" s="316"/>
      <c r="X99" s="316"/>
      <c r="Y99" s="316"/>
      <c r="Z99" s="316"/>
      <c r="AA99" s="317"/>
      <c r="AB99" s="313"/>
      <c r="AC99" s="158" t="str">
        <f t="shared" si="24"/>
        <v/>
      </c>
      <c r="AD99" s="325" t="str">
        <f t="shared" si="26"/>
        <v/>
      </c>
    </row>
    <row r="100" spans="1:119" ht="24" customHeight="1" x14ac:dyDescent="0.4">
      <c r="A100" s="267" t="e">
        <f>VLOOKUP(D100,非表示_活動量と単位!$D$8:$E$75,2,FALSE)</f>
        <v>#N/A</v>
      </c>
      <c r="B100" s="149"/>
      <c r="C100" s="399"/>
      <c r="D100" s="133"/>
      <c r="E100" s="383">
        <f t="shared" si="19"/>
        <v>0</v>
      </c>
      <c r="F100" s="155" t="str">
        <f t="shared" si="20"/>
        <v/>
      </c>
      <c r="G100" s="269"/>
      <c r="H100" s="155" t="str">
        <f t="shared" si="21"/>
        <v/>
      </c>
      <c r="I100" s="599"/>
      <c r="J100" s="155" t="str">
        <f t="shared" si="22"/>
        <v/>
      </c>
      <c r="K100" s="385" t="str">
        <f t="shared" si="25"/>
        <v/>
      </c>
      <c r="L100" s="253"/>
      <c r="M100" s="156" t="str">
        <f t="shared" si="23"/>
        <v/>
      </c>
      <c r="N100" s="314"/>
      <c r="O100" s="259"/>
      <c r="P100" s="164"/>
      <c r="Q100" s="315"/>
      <c r="R100" s="315"/>
      <c r="S100" s="316"/>
      <c r="T100" s="316"/>
      <c r="U100" s="316"/>
      <c r="V100" s="316"/>
      <c r="W100" s="316"/>
      <c r="X100" s="316"/>
      <c r="Y100" s="316"/>
      <c r="Z100" s="316"/>
      <c r="AA100" s="317"/>
      <c r="AB100" s="313"/>
      <c r="AC100" s="158" t="str">
        <f t="shared" si="24"/>
        <v/>
      </c>
      <c r="AD100" s="325" t="str">
        <f t="shared" si="26"/>
        <v/>
      </c>
    </row>
    <row r="101" spans="1:119" ht="24" customHeight="1" x14ac:dyDescent="0.4">
      <c r="A101" s="267" t="e">
        <f>VLOOKUP(D101,非表示_活動量と単位!$D$8:$E$75,2,FALSE)</f>
        <v>#N/A</v>
      </c>
      <c r="B101" s="149"/>
      <c r="C101" s="399"/>
      <c r="D101" s="133"/>
      <c r="E101" s="383">
        <f t="shared" si="19"/>
        <v>0</v>
      </c>
      <c r="F101" s="155" t="str">
        <f t="shared" si="20"/>
        <v/>
      </c>
      <c r="G101" s="269"/>
      <c r="H101" s="155" t="str">
        <f t="shared" si="21"/>
        <v/>
      </c>
      <c r="I101" s="599"/>
      <c r="J101" s="155" t="str">
        <f t="shared" si="22"/>
        <v/>
      </c>
      <c r="K101" s="385" t="str">
        <f t="shared" si="25"/>
        <v/>
      </c>
      <c r="L101" s="253"/>
      <c r="M101" s="156" t="str">
        <f t="shared" si="23"/>
        <v/>
      </c>
      <c r="N101" s="314"/>
      <c r="O101" s="259"/>
      <c r="P101" s="164"/>
      <c r="Q101" s="315"/>
      <c r="R101" s="315"/>
      <c r="S101" s="316"/>
      <c r="T101" s="316"/>
      <c r="U101" s="316"/>
      <c r="V101" s="316"/>
      <c r="W101" s="316"/>
      <c r="X101" s="316"/>
      <c r="Y101" s="316"/>
      <c r="Z101" s="316"/>
      <c r="AA101" s="317"/>
      <c r="AB101" s="313"/>
      <c r="AC101" s="158" t="str">
        <f t="shared" si="24"/>
        <v/>
      </c>
      <c r="AD101" s="325" t="str">
        <f t="shared" si="26"/>
        <v/>
      </c>
    </row>
    <row r="102" spans="1:119" ht="24" customHeight="1" x14ac:dyDescent="0.4">
      <c r="A102" s="267" t="e">
        <f>VLOOKUP(D102,非表示_活動量と単位!$D$8:$E$75,2,FALSE)</f>
        <v>#N/A</v>
      </c>
      <c r="B102" s="149"/>
      <c r="C102" s="399"/>
      <c r="D102" s="133"/>
      <c r="E102" s="383">
        <f t="shared" si="19"/>
        <v>0</v>
      </c>
      <c r="F102" s="155" t="str">
        <f t="shared" si="20"/>
        <v/>
      </c>
      <c r="G102" s="269"/>
      <c r="H102" s="155" t="str">
        <f t="shared" si="21"/>
        <v/>
      </c>
      <c r="I102" s="599"/>
      <c r="J102" s="155" t="str">
        <f t="shared" si="22"/>
        <v/>
      </c>
      <c r="K102" s="385" t="str">
        <f t="shared" si="25"/>
        <v/>
      </c>
      <c r="L102" s="253"/>
      <c r="M102" s="156" t="str">
        <f t="shared" si="23"/>
        <v/>
      </c>
      <c r="N102" s="314"/>
      <c r="O102" s="259"/>
      <c r="P102" s="164"/>
      <c r="Q102" s="315"/>
      <c r="R102" s="315"/>
      <c r="S102" s="316"/>
      <c r="T102" s="316"/>
      <c r="U102" s="316"/>
      <c r="V102" s="316"/>
      <c r="W102" s="316"/>
      <c r="X102" s="316"/>
      <c r="Y102" s="316"/>
      <c r="Z102" s="316"/>
      <c r="AA102" s="317"/>
      <c r="AB102" s="313"/>
      <c r="AC102" s="158" t="str">
        <f t="shared" si="24"/>
        <v/>
      </c>
      <c r="AD102" s="325" t="str">
        <f t="shared" si="26"/>
        <v/>
      </c>
    </row>
    <row r="103" spans="1:119" ht="12" customHeight="1" x14ac:dyDescent="0.4"/>
    <row r="104" spans="1:119" ht="12" customHeight="1" x14ac:dyDescent="0.4"/>
    <row r="105" spans="1:119" ht="12" customHeight="1" x14ac:dyDescent="0.4"/>
    <row r="106" spans="1:119" ht="12" customHeight="1" x14ac:dyDescent="0.4"/>
    <row r="107" spans="1:119" ht="12" customHeight="1" thickBot="1" x14ac:dyDescent="0.45">
      <c r="DO107" s="272" t="s">
        <v>696</v>
      </c>
    </row>
    <row r="108" spans="1:119" ht="12" customHeight="1" x14ac:dyDescent="0.4">
      <c r="DO108" s="278" t="s">
        <v>692</v>
      </c>
    </row>
    <row r="109" spans="1:119" ht="12" customHeight="1" x14ac:dyDescent="0.4">
      <c r="DO109" s="279" t="s">
        <v>694</v>
      </c>
    </row>
    <row r="110" spans="1:119" ht="12" customHeight="1" x14ac:dyDescent="0.4">
      <c r="DN110" s="280"/>
      <c r="DO110" s="279" t="s">
        <v>698</v>
      </c>
    </row>
    <row r="111" spans="1:119" ht="12" customHeight="1" x14ac:dyDescent="0.4">
      <c r="DN111" s="280"/>
      <c r="DO111" s="279" t="s">
        <v>695</v>
      </c>
    </row>
    <row r="112" spans="1:119" ht="12" customHeight="1" thickBot="1" x14ac:dyDescent="0.45">
      <c r="DN112" s="280"/>
      <c r="DO112" s="281" t="s">
        <v>693</v>
      </c>
    </row>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3:117" ht="12" customHeight="1" x14ac:dyDescent="0.4"/>
    <row r="146" spans="113:117" ht="12" customHeight="1" x14ac:dyDescent="0.4"/>
    <row r="147" spans="113:117" ht="12" customHeight="1" x14ac:dyDescent="0.4"/>
    <row r="148" spans="113:117" ht="12" customHeight="1" x14ac:dyDescent="0.4"/>
    <row r="149" spans="113:117" ht="12" customHeight="1" x14ac:dyDescent="0.4"/>
    <row r="150" spans="113:117" ht="12" customHeight="1" x14ac:dyDescent="0.4"/>
    <row r="151" spans="113:117" ht="12" customHeight="1" x14ac:dyDescent="0.4"/>
    <row r="152" spans="113:117" ht="12" customHeight="1" x14ac:dyDescent="0.4"/>
    <row r="153" spans="113:117" ht="12" customHeight="1" x14ac:dyDescent="0.4"/>
    <row r="154" spans="113:117" ht="12" customHeight="1" x14ac:dyDescent="0.4"/>
    <row r="155" spans="113:117" ht="12" customHeight="1" x14ac:dyDescent="0.4"/>
    <row r="156" spans="113:117" ht="12" customHeight="1" x14ac:dyDescent="0.4"/>
    <row r="157" spans="113:117" ht="12" customHeight="1" x14ac:dyDescent="0.4"/>
    <row r="158" spans="113:117" ht="12" customHeight="1" x14ac:dyDescent="0.4"/>
    <row r="159" spans="113:117" ht="12" customHeight="1" x14ac:dyDescent="0.4">
      <c r="DI159" s="247"/>
      <c r="DJ159" s="247"/>
      <c r="DK159" s="247"/>
      <c r="DL159" s="247"/>
      <c r="DM159" s="247"/>
    </row>
    <row r="160" spans="113:117" ht="12" customHeight="1" x14ac:dyDescent="0.4">
      <c r="DI160" s="247"/>
      <c r="DJ160" s="247"/>
      <c r="DK160" s="247"/>
      <c r="DL160" s="247"/>
      <c r="DM160" s="247"/>
    </row>
    <row r="161" spans="113:117" ht="12" customHeight="1" x14ac:dyDescent="0.4">
      <c r="DI161" s="247"/>
      <c r="DJ161" s="247"/>
      <c r="DK161" s="247"/>
      <c r="DL161" s="247"/>
      <c r="DM161" s="247"/>
    </row>
    <row r="162" spans="113:117" ht="12" customHeight="1" x14ac:dyDescent="0.4">
      <c r="DI162" s="247"/>
      <c r="DJ162" s="247"/>
      <c r="DK162" s="247"/>
      <c r="DL162" s="247"/>
      <c r="DM162" s="247"/>
    </row>
    <row r="163" spans="113:117" ht="12" customHeight="1" x14ac:dyDescent="0.4">
      <c r="DI163" s="247"/>
      <c r="DJ163" s="247"/>
      <c r="DK163" s="247"/>
      <c r="DL163" s="247"/>
      <c r="DM163" s="247"/>
    </row>
    <row r="164" spans="113:117" ht="12" customHeight="1" x14ac:dyDescent="0.4">
      <c r="DI164" s="247"/>
      <c r="DJ164" s="247"/>
      <c r="DK164" s="247"/>
      <c r="DL164" s="247"/>
      <c r="DM164" s="247"/>
    </row>
    <row r="165" spans="113:117" ht="12" customHeight="1" x14ac:dyDescent="0.4">
      <c r="DI165" s="247"/>
      <c r="DJ165" s="247"/>
      <c r="DK165" s="247"/>
      <c r="DL165" s="247"/>
      <c r="DM165" s="247"/>
    </row>
    <row r="166" spans="113:117" ht="12" customHeight="1" x14ac:dyDescent="0.4"/>
    <row r="167" spans="113:117" ht="12" customHeight="1" x14ac:dyDescent="0.4"/>
    <row r="168" spans="113:117" ht="12" customHeight="1" x14ac:dyDescent="0.4"/>
    <row r="169" spans="113:117" ht="12" customHeight="1" x14ac:dyDescent="0.4"/>
    <row r="170" spans="113:117" ht="12" customHeight="1" x14ac:dyDescent="0.4"/>
    <row r="171" spans="113:117" ht="12" customHeight="1" x14ac:dyDescent="0.4"/>
    <row r="172" spans="113:117" ht="12" customHeight="1" x14ac:dyDescent="0.4"/>
    <row r="173" spans="113:117" ht="12" customHeight="1" x14ac:dyDescent="0.4"/>
    <row r="174" spans="113:117" ht="12" customHeight="1" x14ac:dyDescent="0.4"/>
    <row r="175" spans="113:117" ht="12" customHeight="1" x14ac:dyDescent="0.4"/>
    <row r="176" spans="113:117"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algorithmName="SHA-512" hashValue="TPST+FdE6ji7IBYXddgmuuVYr8u9WxsxpufC0Ewi/JUJeZBNltby1nDxvoghsbIp1BgkEitIYoPGxl90Tq/67w==" saltValue="+GD567h5PLm1Mv15pUVdeQ=="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7 G9:H10 H8 G13:H21">
    <cfRule type="expression" dxfId="97" priority="97">
      <formula>$A7=1</formula>
    </cfRule>
  </conditionalFormatting>
  <conditionalFormatting sqref="E2 B13:AD22 B7:B10 E7:M7 AB7:AD10 E9:H10 E8:F8 H8 J8:M10 B30:AD31 K32:K33 AD32:AD33">
    <cfRule type="expression" dxfId="96" priority="96">
      <formula>$BS$3=TRUE</formula>
    </cfRule>
  </conditionalFormatting>
  <conditionalFormatting sqref="D7:D10">
    <cfRule type="expression" dxfId="95" priority="94">
      <formula>$BS$3=TRUE</formula>
    </cfRule>
  </conditionalFormatting>
  <conditionalFormatting sqref="C8:C10">
    <cfRule type="expression" dxfId="94" priority="93">
      <formula>$BS$3=TRUE</formula>
    </cfRule>
  </conditionalFormatting>
  <conditionalFormatting sqref="C7">
    <cfRule type="expression" dxfId="93" priority="92">
      <formula>$BS$3=TRUE</formula>
    </cfRule>
  </conditionalFormatting>
  <conditionalFormatting sqref="N7:AA7">
    <cfRule type="expression" dxfId="92" priority="91">
      <formula>$BS$3=TRUE</formula>
    </cfRule>
  </conditionalFormatting>
  <conditionalFormatting sqref="N8:AA10">
    <cfRule type="expression" dxfId="91" priority="90">
      <formula>$BS$3=TRUE</formula>
    </cfRule>
  </conditionalFormatting>
  <conditionalFormatting sqref="G8">
    <cfRule type="expression" dxfId="90" priority="89">
      <formula>$A8=1</formula>
    </cfRule>
  </conditionalFormatting>
  <conditionalFormatting sqref="G8">
    <cfRule type="expression" dxfId="89" priority="88">
      <formula>$BS$3=TRUE</formula>
    </cfRule>
  </conditionalFormatting>
  <conditionalFormatting sqref="I8:I10">
    <cfRule type="expression" dxfId="88" priority="87">
      <formula>$BS$3=TRUE</formula>
    </cfRule>
  </conditionalFormatting>
  <conditionalFormatting sqref="G11:H12">
    <cfRule type="expression" dxfId="87" priority="86">
      <formula>$A11=1</formula>
    </cfRule>
  </conditionalFormatting>
  <conditionalFormatting sqref="B11:AD12">
    <cfRule type="expression" dxfId="86" priority="85">
      <formula>$BS$3=TRUE</formula>
    </cfRule>
  </conditionalFormatting>
  <conditionalFormatting sqref="B29:AD29">
    <cfRule type="expression" dxfId="85" priority="84">
      <formula>$BS$3=TRUE</formula>
    </cfRule>
  </conditionalFormatting>
  <conditionalFormatting sqref="B28:AD28">
    <cfRule type="expression" dxfId="84" priority="83">
      <formula>$BS$3=TRUE</formula>
    </cfRule>
  </conditionalFormatting>
  <conditionalFormatting sqref="B27:AD27">
    <cfRule type="expression" dxfId="83" priority="82">
      <formula>$BS$3=TRUE</formula>
    </cfRule>
  </conditionalFormatting>
  <conditionalFormatting sqref="B24:AD24">
    <cfRule type="expression" dxfId="82" priority="81">
      <formula>$BS$3=TRUE</formula>
    </cfRule>
  </conditionalFormatting>
  <conditionalFormatting sqref="B23:AD23">
    <cfRule type="expression" dxfId="81" priority="80">
      <formula>$BS$3=TRUE</formula>
    </cfRule>
  </conditionalFormatting>
  <conditionalFormatting sqref="B26:AD26">
    <cfRule type="expression" dxfId="80" priority="79">
      <formula>$BS$3=TRUE</formula>
    </cfRule>
  </conditionalFormatting>
  <conditionalFormatting sqref="B25:AD25">
    <cfRule type="expression" dxfId="79" priority="78">
      <formula>$BS$3=TRUE</formula>
    </cfRule>
  </conditionalFormatting>
  <conditionalFormatting sqref="G48:H48 G94:H101 H51">
    <cfRule type="expression" dxfId="78" priority="77">
      <formula>$A48=1</formula>
    </cfRule>
  </conditionalFormatting>
  <conditionalFormatting sqref="B96:AD101 AB51:AD51 J51:M51 J48:AD48 E94:H95 E51:F51 H51 B48 D48:H48 B51 B94:B95 J94:M95 AB94:AD95">
    <cfRule type="expression" dxfId="77" priority="76">
      <formula>$BS$3=TRUE</formula>
    </cfRule>
  </conditionalFormatting>
  <conditionalFormatting sqref="C51:D51 C94:D95">
    <cfRule type="expression" dxfId="76" priority="75">
      <formula>$BS$3=TRUE</formula>
    </cfRule>
  </conditionalFormatting>
  <conditionalFormatting sqref="N51:AA51 N94:AA95">
    <cfRule type="expression" dxfId="75" priority="74">
      <formula>$BS$3=TRUE</formula>
    </cfRule>
  </conditionalFormatting>
  <conditionalFormatting sqref="I48 I51 I94:I95">
    <cfRule type="expression" dxfId="74" priority="73">
      <formula>$BS$3=TRUE</formula>
    </cfRule>
  </conditionalFormatting>
  <conditionalFormatting sqref="C48">
    <cfRule type="expression" dxfId="73" priority="70">
      <formula>$BS$3=TRUE</formula>
    </cfRule>
  </conditionalFormatting>
  <conditionalFormatting sqref="G51">
    <cfRule type="expression" dxfId="72" priority="72">
      <formula>$A51=1</formula>
    </cfRule>
  </conditionalFormatting>
  <conditionalFormatting sqref="G51">
    <cfRule type="expression" dxfId="71" priority="71">
      <formula>$BS$3=TRUE</formula>
    </cfRule>
  </conditionalFormatting>
  <conditionalFormatting sqref="G50:H50 H49">
    <cfRule type="expression" dxfId="70" priority="69">
      <formula>$A49=1</formula>
    </cfRule>
  </conditionalFormatting>
  <conditionalFormatting sqref="AB49:AD50 J49:M50 E50:H50 E49:F49 H49 B49:B50">
    <cfRule type="expression" dxfId="69" priority="68">
      <formula>$BS$3=TRUE</formula>
    </cfRule>
  </conditionalFormatting>
  <conditionalFormatting sqref="C49:D50">
    <cfRule type="expression" dxfId="68" priority="67">
      <formula>$BS$3=TRUE</formula>
    </cfRule>
  </conditionalFormatting>
  <conditionalFormatting sqref="N49:AA50">
    <cfRule type="expression" dxfId="67" priority="66">
      <formula>$BS$3=TRUE</formula>
    </cfRule>
  </conditionalFormatting>
  <conditionalFormatting sqref="I49:I50">
    <cfRule type="expression" dxfId="66" priority="65">
      <formula>$BS$3=TRUE</formula>
    </cfRule>
  </conditionalFormatting>
  <conditionalFormatting sqref="G49">
    <cfRule type="expression" dxfId="65" priority="64">
      <formula>$A49=1</formula>
    </cfRule>
  </conditionalFormatting>
  <conditionalFormatting sqref="G49">
    <cfRule type="expression" dxfId="64" priority="63">
      <formula>$BS$3=TRUE</formula>
    </cfRule>
  </conditionalFormatting>
  <conditionalFormatting sqref="G84:H93">
    <cfRule type="expression" dxfId="63" priority="62">
      <formula>$A84=1</formula>
    </cfRule>
  </conditionalFormatting>
  <conditionalFormatting sqref="B86:AD93 E84:H85 B84:B85 J84:M85 AB84:AD85">
    <cfRule type="expression" dxfId="62" priority="61">
      <formula>$BS$3=TRUE</formula>
    </cfRule>
  </conditionalFormatting>
  <conditionalFormatting sqref="C84:D85">
    <cfRule type="expression" dxfId="61" priority="60">
      <formula>$BS$3=TRUE</formula>
    </cfRule>
  </conditionalFormatting>
  <conditionalFormatting sqref="N84:AA85">
    <cfRule type="expression" dxfId="60" priority="59">
      <formula>$BS$3=TRUE</formula>
    </cfRule>
  </conditionalFormatting>
  <conditionalFormatting sqref="I84:I85">
    <cfRule type="expression" dxfId="59" priority="58">
      <formula>$BS$3=TRUE</formula>
    </cfRule>
  </conditionalFormatting>
  <conditionalFormatting sqref="G52:H58 G81:H83">
    <cfRule type="expression" dxfId="58" priority="57">
      <formula>$A52=1</formula>
    </cfRule>
  </conditionalFormatting>
  <conditionalFormatting sqref="B54:AD58 E52:H53 B52:B53 J52:M53 AB52:AD53 B81:AD83">
    <cfRule type="expression" dxfId="57" priority="56">
      <formula>$BS$3=TRUE</formula>
    </cfRule>
  </conditionalFormatting>
  <conditionalFormatting sqref="C52:D53">
    <cfRule type="expression" dxfId="56" priority="55">
      <formula>$BS$3=TRUE</formula>
    </cfRule>
  </conditionalFormatting>
  <conditionalFormatting sqref="N52:AA53">
    <cfRule type="expression" dxfId="55" priority="54">
      <formula>$BS$3=TRUE</formula>
    </cfRule>
  </conditionalFormatting>
  <conditionalFormatting sqref="I52:I53">
    <cfRule type="expression" dxfId="54" priority="53">
      <formula>$BS$3=TRUE</formula>
    </cfRule>
  </conditionalFormatting>
  <conditionalFormatting sqref="H73">
    <cfRule type="expression" dxfId="53" priority="52">
      <formula>$A73=1</formula>
    </cfRule>
  </conditionalFormatting>
  <conditionalFormatting sqref="AB73:AD73 J73:M73 E73:F73 H73 B73">
    <cfRule type="expression" dxfId="52" priority="51">
      <formula>$BS$3=TRUE</formula>
    </cfRule>
  </conditionalFormatting>
  <conditionalFormatting sqref="C73:D73">
    <cfRule type="expression" dxfId="51" priority="50">
      <formula>$BS$3=TRUE</formula>
    </cfRule>
  </conditionalFormatting>
  <conditionalFormatting sqref="N73:AA73">
    <cfRule type="expression" dxfId="50" priority="49">
      <formula>$BS$3=TRUE</formula>
    </cfRule>
  </conditionalFormatting>
  <conditionalFormatting sqref="I73">
    <cfRule type="expression" dxfId="49" priority="48">
      <formula>$BS$3=TRUE</formula>
    </cfRule>
  </conditionalFormatting>
  <conditionalFormatting sqref="G73">
    <cfRule type="expression" dxfId="48" priority="47">
      <formula>$A73=1</formula>
    </cfRule>
  </conditionalFormatting>
  <conditionalFormatting sqref="G73">
    <cfRule type="expression" dxfId="47" priority="46">
      <formula>$BS$3=TRUE</formula>
    </cfRule>
  </conditionalFormatting>
  <conditionalFormatting sqref="G60:H60 H59">
    <cfRule type="expression" dxfId="46" priority="45">
      <formula>$A59=1</formula>
    </cfRule>
  </conditionalFormatting>
  <conditionalFormatting sqref="AB59:AD60 J59:M60 E60:H60 E59:F59 H59 B59:B60">
    <cfRule type="expression" dxfId="45" priority="44">
      <formula>$BS$3=TRUE</formula>
    </cfRule>
  </conditionalFormatting>
  <conditionalFormatting sqref="C59:D60">
    <cfRule type="expression" dxfId="44" priority="43">
      <formula>$BS$3=TRUE</formula>
    </cfRule>
  </conditionalFormatting>
  <conditionalFormatting sqref="N59:AA60">
    <cfRule type="expression" dxfId="43" priority="42">
      <formula>$BS$3=TRUE</formula>
    </cfRule>
  </conditionalFormatting>
  <conditionalFormatting sqref="I59:I60">
    <cfRule type="expression" dxfId="42" priority="41">
      <formula>$BS$3=TRUE</formula>
    </cfRule>
  </conditionalFormatting>
  <conditionalFormatting sqref="G59">
    <cfRule type="expression" dxfId="41" priority="40">
      <formula>$A59=1</formula>
    </cfRule>
  </conditionalFormatting>
  <conditionalFormatting sqref="G59">
    <cfRule type="expression" dxfId="40" priority="39">
      <formula>$BS$3=TRUE</formula>
    </cfRule>
  </conditionalFormatting>
  <conditionalFormatting sqref="G74:H80">
    <cfRule type="expression" dxfId="39" priority="38">
      <formula>$A74=1</formula>
    </cfRule>
  </conditionalFormatting>
  <conditionalFormatting sqref="B76:AD80 E74:H75 B74:B75 J74:M75 AB74:AD75">
    <cfRule type="expression" dxfId="38" priority="37">
      <formula>$BS$3=TRUE</formula>
    </cfRule>
  </conditionalFormatting>
  <conditionalFormatting sqref="C74:D75">
    <cfRule type="expression" dxfId="37" priority="36">
      <formula>$BS$3=TRUE</formula>
    </cfRule>
  </conditionalFormatting>
  <conditionalFormatting sqref="N74:AA75">
    <cfRule type="expression" dxfId="36" priority="35">
      <formula>$BS$3=TRUE</formula>
    </cfRule>
  </conditionalFormatting>
  <conditionalFormatting sqref="I74:I75">
    <cfRule type="expression" dxfId="35" priority="34">
      <formula>$BS$3=TRUE</formula>
    </cfRule>
  </conditionalFormatting>
  <conditionalFormatting sqref="H63">
    <cfRule type="expression" dxfId="34" priority="33">
      <formula>$A63=1</formula>
    </cfRule>
  </conditionalFormatting>
  <conditionalFormatting sqref="AB63:AD63 J63:M63 E63:F63 H63 B63">
    <cfRule type="expression" dxfId="33" priority="32">
      <formula>$BS$3=TRUE</formula>
    </cfRule>
  </conditionalFormatting>
  <conditionalFormatting sqref="C63:D63">
    <cfRule type="expression" dxfId="32" priority="31">
      <formula>$BS$3=TRUE</formula>
    </cfRule>
  </conditionalFormatting>
  <conditionalFormatting sqref="N63:AA63">
    <cfRule type="expression" dxfId="31" priority="30">
      <formula>$BS$3=TRUE</formula>
    </cfRule>
  </conditionalFormatting>
  <conditionalFormatting sqref="I63">
    <cfRule type="expression" dxfId="30" priority="29">
      <formula>$BS$3=TRUE</formula>
    </cfRule>
  </conditionalFormatting>
  <conditionalFormatting sqref="G63">
    <cfRule type="expression" dxfId="29" priority="28">
      <formula>$A63=1</formula>
    </cfRule>
  </conditionalFormatting>
  <conditionalFormatting sqref="G63">
    <cfRule type="expression" dxfId="28" priority="27">
      <formula>$BS$3=TRUE</formula>
    </cfRule>
  </conditionalFormatting>
  <conditionalFormatting sqref="G62:H62 H61">
    <cfRule type="expression" dxfId="27" priority="26">
      <formula>$A61=1</formula>
    </cfRule>
  </conditionalFormatting>
  <conditionalFormatting sqref="AB61:AD62 J61:M62 E62:H62 E61:F61 H61 B61:B62">
    <cfRule type="expression" dxfId="26" priority="25">
      <formula>$BS$3=TRUE</formula>
    </cfRule>
  </conditionalFormatting>
  <conditionalFormatting sqref="C61:D62">
    <cfRule type="expression" dxfId="25" priority="24">
      <formula>$BS$3=TRUE</formula>
    </cfRule>
  </conditionalFormatting>
  <conditionalFormatting sqref="N61:AA62">
    <cfRule type="expression" dxfId="24" priority="23">
      <formula>$BS$3=TRUE</formula>
    </cfRule>
  </conditionalFormatting>
  <conditionalFormatting sqref="I61:I62">
    <cfRule type="expression" dxfId="23" priority="22">
      <formula>$BS$3=TRUE</formula>
    </cfRule>
  </conditionalFormatting>
  <conditionalFormatting sqref="G61">
    <cfRule type="expression" dxfId="22" priority="21">
      <formula>$A61=1</formula>
    </cfRule>
  </conditionalFormatting>
  <conditionalFormatting sqref="G61">
    <cfRule type="expression" dxfId="21" priority="20">
      <formula>$BS$3=TRUE</formula>
    </cfRule>
  </conditionalFormatting>
  <conditionalFormatting sqref="G64:H70">
    <cfRule type="expression" dxfId="20" priority="19">
      <formula>$A64=1</formula>
    </cfRule>
  </conditionalFormatting>
  <conditionalFormatting sqref="B66:AD70 E64:H65 B64:B65 J64:M65 AB64:AD65">
    <cfRule type="expression" dxfId="19" priority="18">
      <formula>$BS$3=TRUE</formula>
    </cfRule>
  </conditionalFormatting>
  <conditionalFormatting sqref="C64:D65">
    <cfRule type="expression" dxfId="18" priority="17">
      <formula>$BS$3=TRUE</formula>
    </cfRule>
  </conditionalFormatting>
  <conditionalFormatting sqref="N64:AA65">
    <cfRule type="expression" dxfId="17" priority="16">
      <formula>$BS$3=TRUE</formula>
    </cfRule>
  </conditionalFormatting>
  <conditionalFormatting sqref="I64:I65">
    <cfRule type="expression" dxfId="16" priority="15">
      <formula>$BS$3=TRUE</formula>
    </cfRule>
  </conditionalFormatting>
  <conditionalFormatting sqref="G72:H72 H71">
    <cfRule type="expression" dxfId="15" priority="14">
      <formula>$A71=1</formula>
    </cfRule>
  </conditionalFormatting>
  <conditionalFormatting sqref="AB71:AD72 J71:M72 E72:H72 E71:F71 H71 B71:B72">
    <cfRule type="expression" dxfId="14" priority="13">
      <formula>$BS$3=TRUE</formula>
    </cfRule>
  </conditionalFormatting>
  <conditionalFormatting sqref="C71:D72">
    <cfRule type="expression" dxfId="13" priority="12">
      <formula>$BS$3=TRUE</formula>
    </cfRule>
  </conditionalFormatting>
  <conditionalFormatting sqref="N71:AA72">
    <cfRule type="expression" dxfId="12" priority="11">
      <formula>$BS$3=TRUE</formula>
    </cfRule>
  </conditionalFormatting>
  <conditionalFormatting sqref="I71:I72">
    <cfRule type="expression" dxfId="11" priority="10">
      <formula>$BS$3=TRUE</formula>
    </cfRule>
  </conditionalFormatting>
  <conditionalFormatting sqref="G71">
    <cfRule type="expression" dxfId="10" priority="9">
      <formula>$A71=1</formula>
    </cfRule>
  </conditionalFormatting>
  <conditionalFormatting sqref="G71">
    <cfRule type="expression" dxfId="9" priority="8">
      <formula>$BS$3=TRUE</formula>
    </cfRule>
  </conditionalFormatting>
  <conditionalFormatting sqref="G102:H102">
    <cfRule type="expression" dxfId="8" priority="7">
      <formula>$A102=1</formula>
    </cfRule>
  </conditionalFormatting>
  <conditionalFormatting sqref="B102:AD102">
    <cfRule type="expression" dxfId="7" priority="6">
      <formula>$BS$3=TRUE</formula>
    </cfRule>
  </conditionalFormatting>
  <conditionalFormatting sqref="K32">
    <cfRule type="expression" dxfId="6" priority="5">
      <formula>$BQ$3=TRUE</formula>
    </cfRule>
  </conditionalFormatting>
  <conditionalFormatting sqref="K33">
    <cfRule type="expression" dxfId="5" priority="4">
      <formula>$BQ$3=TRUE</formula>
    </cfRule>
  </conditionalFormatting>
  <conditionalFormatting sqref="K33">
    <cfRule type="expression" dxfId="4" priority="3">
      <formula>$BQ$3=TRUE</formula>
    </cfRule>
  </conditionalFormatting>
  <conditionalFormatting sqref="AD33">
    <cfRule type="expression" dxfId="3" priority="2">
      <formula>$BS$3=TRUE</formula>
    </cfRule>
  </conditionalFormatting>
  <conditionalFormatting sqref="AD32">
    <cfRule type="expression" dxfId="2" priority="1">
      <formula>$BQ$3=TRUE</formula>
    </cfRule>
  </conditionalFormatting>
  <dataValidations count="1">
    <dataValidation type="list" allowBlank="1" showInputMessage="1" showErrorMessage="1" sqref="D7:D31 D48:D102" xr:uid="{00000000-0002-0000-0900-000000000000}">
      <formula1>活動の種別※その他除く</formula1>
    </dataValidation>
  </dataValidations>
  <pageMargins left="0.59055118110236227" right="0.59055118110236227" top="0.39370078740157483" bottom="0.39370078740157483" header="0.31496062992125984" footer="0.31496062992125984"/>
  <pageSetup paperSize="9" scale="38" fitToHeight="0" orientation="landscape" r:id="rId1"/>
  <headerFooter>
    <oddFooter>&amp;Lst03d4&amp;R&amp;8r22</oddFooter>
  </headerFooter>
  <rowBreaks count="1" manualBreakCount="1">
    <brk id="43"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5</xdr:col>
                    <xdr:colOff>219075</xdr:colOff>
                    <xdr:row>0</xdr:row>
                    <xdr:rowOff>114300</xdr:rowOff>
                  </from>
                  <to>
                    <xdr:col>8</xdr:col>
                    <xdr:colOff>57150</xdr:colOff>
                    <xdr:row>1</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9"/>
  <sheetViews>
    <sheetView showGridLines="0" view="pageBreakPreview" zoomScale="80" zoomScaleNormal="100" zoomScaleSheetLayoutView="80" workbookViewId="0"/>
  </sheetViews>
  <sheetFormatPr defaultColWidth="8.75" defaultRowHeight="13.5" x14ac:dyDescent="0.4"/>
  <cols>
    <col min="1" max="7" width="2.25" style="67" customWidth="1"/>
    <col min="8" max="8" width="11.5" style="67" customWidth="1"/>
    <col min="9" max="9" width="2.25" style="67" customWidth="1"/>
    <col min="10" max="10" width="2.75" style="67" customWidth="1"/>
    <col min="11" max="11" width="11.5" style="67" customWidth="1"/>
    <col min="12" max="13" width="2.25" style="67" customWidth="1"/>
    <col min="14" max="14" width="10" style="67" customWidth="1"/>
    <col min="15" max="15" width="5.125" style="67" customWidth="1"/>
    <col min="16" max="16" width="10.5" style="67" customWidth="1"/>
    <col min="17" max="17" width="42.25" style="67" customWidth="1"/>
    <col min="18" max="19" width="2.25" style="67" customWidth="1"/>
    <col min="20" max="20" width="2.125" style="67" customWidth="1"/>
    <col min="21" max="34" width="2.25" style="67" customWidth="1"/>
    <col min="35" max="39" width="8.75" style="67"/>
    <col min="40" max="40" width="8.75" style="67" customWidth="1"/>
    <col min="41" max="41" width="8.75" style="67" hidden="1" customWidth="1"/>
    <col min="42" max="42" width="8.75" style="67" customWidth="1"/>
    <col min="43" max="16384" width="8.75" style="67"/>
  </cols>
  <sheetData>
    <row r="1" spans="2:41" ht="12" customHeight="1" x14ac:dyDescent="0.4"/>
    <row r="2" spans="2:41" ht="15" thickBot="1" x14ac:dyDescent="0.45">
      <c r="B2" s="80" t="str">
        <f ca="1">MID(CELL("filename",C2),FIND("]",CELL("filename",C2))+1,3)&amp;"．"</f>
        <v>6-4．</v>
      </c>
      <c r="C2" s="81"/>
      <c r="D2" s="81" t="s">
        <v>917</v>
      </c>
      <c r="E2" s="81"/>
      <c r="F2" s="30"/>
      <c r="G2" s="30"/>
      <c r="H2" s="30"/>
      <c r="I2" s="30"/>
      <c r="J2" s="5"/>
      <c r="K2" s="5"/>
      <c r="L2" s="5"/>
      <c r="M2" s="5"/>
      <c r="N2" s="5"/>
      <c r="O2" s="5"/>
      <c r="P2" s="5"/>
      <c r="Q2" s="5"/>
      <c r="R2" s="5"/>
      <c r="S2" s="5"/>
      <c r="T2" s="5"/>
      <c r="U2" s="5"/>
      <c r="AO2" s="31" t="s">
        <v>781</v>
      </c>
    </row>
    <row r="3" spans="2:41" ht="12" customHeight="1" thickBot="1" x14ac:dyDescent="0.45">
      <c r="AO3" s="34" t="b">
        <v>0</v>
      </c>
    </row>
    <row r="4" spans="2:41" ht="12" customHeight="1" thickBot="1" x14ac:dyDescent="0.45"/>
    <row r="5" spans="2:41" ht="12" customHeight="1" x14ac:dyDescent="0.4">
      <c r="B5" s="864" t="s">
        <v>779</v>
      </c>
      <c r="C5" s="698"/>
      <c r="D5" s="698"/>
      <c r="E5" s="698"/>
      <c r="F5" s="698"/>
      <c r="G5" s="699"/>
      <c r="H5" s="697" t="s">
        <v>863</v>
      </c>
      <c r="I5" s="698"/>
      <c r="J5" s="699"/>
      <c r="K5" s="683" t="s">
        <v>864</v>
      </c>
      <c r="L5" s="674"/>
      <c r="M5" s="674"/>
      <c r="N5" s="849" t="s">
        <v>865</v>
      </c>
      <c r="O5" s="850"/>
      <c r="P5" s="852" t="s">
        <v>866</v>
      </c>
      <c r="Q5" s="835" t="s">
        <v>578</v>
      </c>
    </row>
    <row r="6" spans="2:41" ht="17.649999999999999" customHeight="1" thickBot="1" x14ac:dyDescent="0.45">
      <c r="B6" s="865"/>
      <c r="C6" s="701"/>
      <c r="D6" s="701"/>
      <c r="E6" s="701"/>
      <c r="F6" s="701"/>
      <c r="G6" s="702"/>
      <c r="H6" s="700"/>
      <c r="I6" s="701"/>
      <c r="J6" s="702"/>
      <c r="K6" s="684"/>
      <c r="L6" s="677"/>
      <c r="M6" s="677"/>
      <c r="N6" s="851"/>
      <c r="O6" s="678"/>
      <c r="P6" s="853"/>
      <c r="Q6" s="836"/>
    </row>
    <row r="7" spans="2:41" ht="24" customHeight="1" x14ac:dyDescent="0.4">
      <c r="B7" s="866" t="str">
        <f>'4. 排出源リスト'!F5&amp;"年度"</f>
        <v>平成29年度</v>
      </c>
      <c r="C7" s="867"/>
      <c r="D7" s="867"/>
      <c r="E7" s="867"/>
      <c r="F7" s="867"/>
      <c r="G7" s="868"/>
      <c r="H7" s="168">
        <f>'6-1. CO2排出量①'!K32</f>
        <v>0</v>
      </c>
      <c r="I7" s="845" t="s">
        <v>867</v>
      </c>
      <c r="J7" s="859"/>
      <c r="K7" s="169">
        <f>'6-1. CO2排出量①'!K33</f>
        <v>0</v>
      </c>
      <c r="L7" s="845" t="s">
        <v>867</v>
      </c>
      <c r="M7" s="846"/>
      <c r="N7" s="170">
        <f>'6-1. CO2排出量①'!AD32</f>
        <v>0</v>
      </c>
      <c r="O7" s="171" t="s">
        <v>799</v>
      </c>
      <c r="P7" s="607" t="str">
        <f>IFERROR('6-1. CO2排出量①'!AD33,"---")</f>
        <v>---</v>
      </c>
      <c r="Q7" s="454"/>
    </row>
    <row r="8" spans="2:41" ht="24" customHeight="1" x14ac:dyDescent="0.4">
      <c r="B8" s="861" t="str">
        <f>'4. 排出源リスト'!G5&amp;"年度"</f>
        <v>平成30年度</v>
      </c>
      <c r="C8" s="862"/>
      <c r="D8" s="862"/>
      <c r="E8" s="862"/>
      <c r="F8" s="862"/>
      <c r="G8" s="863"/>
      <c r="H8" s="172">
        <f>'6-2. CO2排出量②'!K32</f>
        <v>0</v>
      </c>
      <c r="I8" s="837" t="s">
        <v>867</v>
      </c>
      <c r="J8" s="838"/>
      <c r="K8" s="173">
        <f>'6-2. CO2排出量②'!K33</f>
        <v>0</v>
      </c>
      <c r="L8" s="837" t="s">
        <v>867</v>
      </c>
      <c r="M8" s="847"/>
      <c r="N8" s="174">
        <f>'6-2. CO2排出量②'!AD32</f>
        <v>0</v>
      </c>
      <c r="O8" s="175" t="s">
        <v>799</v>
      </c>
      <c r="P8" s="608" t="str">
        <f>IFERROR('6-2. CO2排出量②'!AD33,"---")</f>
        <v>---</v>
      </c>
      <c r="Q8" s="455"/>
    </row>
    <row r="9" spans="2:41" ht="24" customHeight="1" thickBot="1" x14ac:dyDescent="0.45">
      <c r="B9" s="869" t="str">
        <f>'4. 排出源リスト'!H5&amp;"年度"</f>
        <v>令和元年度</v>
      </c>
      <c r="C9" s="870"/>
      <c r="D9" s="870"/>
      <c r="E9" s="870"/>
      <c r="F9" s="870"/>
      <c r="G9" s="871"/>
      <c r="H9" s="176">
        <f>'6-3. CO2排出量③'!K32</f>
        <v>0</v>
      </c>
      <c r="I9" s="839" t="s">
        <v>867</v>
      </c>
      <c r="J9" s="840"/>
      <c r="K9" s="177">
        <f>'6-3. CO2排出量③'!K33</f>
        <v>0</v>
      </c>
      <c r="L9" s="839" t="s">
        <v>867</v>
      </c>
      <c r="M9" s="848"/>
      <c r="N9" s="170">
        <f>'6-3. CO2排出量③'!AD32</f>
        <v>0</v>
      </c>
      <c r="O9" s="178" t="s">
        <v>799</v>
      </c>
      <c r="P9" s="607" t="str">
        <f>IFERROR('6-3. CO2排出量③'!AD33,"---")</f>
        <v>---</v>
      </c>
      <c r="Q9" s="456"/>
    </row>
    <row r="10" spans="2:41" ht="24" customHeight="1" x14ac:dyDescent="0.4">
      <c r="B10" s="670" t="s">
        <v>22</v>
      </c>
      <c r="C10" s="671"/>
      <c r="D10" s="671"/>
      <c r="E10" s="671"/>
      <c r="F10" s="671"/>
      <c r="G10" s="672"/>
      <c r="H10" s="179">
        <f>SUM(H7:H9)</f>
        <v>0</v>
      </c>
      <c r="I10" s="841" t="s">
        <v>867</v>
      </c>
      <c r="J10" s="842"/>
      <c r="K10" s="180">
        <f>SUM(K7:K9)</f>
        <v>0</v>
      </c>
      <c r="L10" s="841" t="s">
        <v>867</v>
      </c>
      <c r="M10" s="854"/>
      <c r="N10" s="181">
        <f>SUM(N7:N9)</f>
        <v>0</v>
      </c>
      <c r="O10" s="182" t="s">
        <v>799</v>
      </c>
      <c r="P10" s="609" t="s">
        <v>800</v>
      </c>
      <c r="Q10" s="457"/>
    </row>
    <row r="11" spans="2:41" ht="30" customHeight="1" thickBot="1" x14ac:dyDescent="0.45">
      <c r="B11" s="856" t="s">
        <v>868</v>
      </c>
      <c r="C11" s="857"/>
      <c r="D11" s="857"/>
      <c r="E11" s="857"/>
      <c r="F11" s="857"/>
      <c r="G11" s="858"/>
      <c r="H11" s="183">
        <f>H10/3</f>
        <v>0</v>
      </c>
      <c r="I11" s="843" t="s">
        <v>867</v>
      </c>
      <c r="J11" s="844"/>
      <c r="K11" s="184">
        <f>K10/3</f>
        <v>0</v>
      </c>
      <c r="L11" s="843" t="s">
        <v>867</v>
      </c>
      <c r="M11" s="855"/>
      <c r="N11" s="185">
        <f>N10/3</f>
        <v>0</v>
      </c>
      <c r="O11" s="186" t="s">
        <v>799</v>
      </c>
      <c r="P11" s="610" t="str">
        <f>IFERROR(K11/N11,"---")</f>
        <v>---</v>
      </c>
      <c r="Q11" s="458"/>
    </row>
    <row r="12" spans="2:41" ht="12" customHeight="1" x14ac:dyDescent="0.4">
      <c r="B12" s="194" t="s">
        <v>11</v>
      </c>
      <c r="C12" s="194" t="s">
        <v>869</v>
      </c>
      <c r="D12" s="5"/>
      <c r="E12" s="188"/>
      <c r="F12" s="188"/>
    </row>
    <row r="13" spans="2:41" ht="12" customHeight="1" x14ac:dyDescent="0.4">
      <c r="B13" s="194" t="s">
        <v>11</v>
      </c>
      <c r="C13" s="194" t="s">
        <v>870</v>
      </c>
      <c r="D13" s="5"/>
    </row>
    <row r="14" spans="2:41" ht="12" customHeight="1" x14ac:dyDescent="0.4">
      <c r="B14" s="187"/>
      <c r="C14" s="187"/>
    </row>
    <row r="15" spans="2:41" ht="12" customHeight="1" thickBot="1" x14ac:dyDescent="0.45">
      <c r="J15" s="5"/>
      <c r="K15" s="5"/>
      <c r="L15" s="5"/>
      <c r="M15" s="5"/>
      <c r="N15" s="5"/>
      <c r="O15" s="5"/>
      <c r="P15" s="5"/>
      <c r="Q15" s="5"/>
      <c r="R15" s="5"/>
      <c r="S15" s="5"/>
      <c r="T15" s="5"/>
      <c r="U15" s="5"/>
    </row>
    <row r="16" spans="2:41" ht="24" customHeight="1" x14ac:dyDescent="0.4">
      <c r="B16" s="670" t="s">
        <v>871</v>
      </c>
      <c r="C16" s="671"/>
      <c r="D16" s="671"/>
      <c r="E16" s="671"/>
      <c r="F16" s="671"/>
      <c r="G16" s="672"/>
      <c r="H16" s="453"/>
      <c r="I16" s="189" t="s">
        <v>867</v>
      </c>
      <c r="J16" s="190"/>
      <c r="K16" s="5"/>
      <c r="L16" s="5"/>
      <c r="M16" s="5"/>
      <c r="N16" s="5"/>
      <c r="O16" s="5"/>
      <c r="P16" s="5"/>
      <c r="Q16" s="5"/>
      <c r="R16" s="191"/>
      <c r="S16" s="191"/>
      <c r="T16" s="5"/>
      <c r="U16" s="5"/>
    </row>
    <row r="17" spans="2:21" ht="24" customHeight="1" thickBot="1" x14ac:dyDescent="0.45">
      <c r="B17" s="865" t="s">
        <v>872</v>
      </c>
      <c r="C17" s="701"/>
      <c r="D17" s="701"/>
      <c r="E17" s="701"/>
      <c r="F17" s="701"/>
      <c r="G17" s="702"/>
      <c r="H17" s="611">
        <f>H11-H16</f>
        <v>0</v>
      </c>
      <c r="I17" s="192" t="s">
        <v>867</v>
      </c>
      <c r="J17" s="193"/>
      <c r="K17" s="5"/>
      <c r="L17" s="5"/>
      <c r="M17" s="5"/>
      <c r="N17" s="5"/>
      <c r="O17" s="5"/>
      <c r="P17" s="5"/>
      <c r="Q17" s="5"/>
      <c r="R17" s="191"/>
      <c r="S17" s="191"/>
      <c r="T17" s="5"/>
      <c r="U17" s="5"/>
    </row>
    <row r="18" spans="2:21" ht="12" customHeight="1" x14ac:dyDescent="0.4">
      <c r="B18" s="194" t="s">
        <v>11</v>
      </c>
      <c r="C18" s="194" t="s">
        <v>923</v>
      </c>
      <c r="D18" s="194"/>
      <c r="E18" s="30"/>
      <c r="F18" s="35"/>
      <c r="G18" s="35"/>
      <c r="H18" s="35"/>
      <c r="I18" s="35"/>
      <c r="J18" s="5"/>
      <c r="K18" s="5"/>
      <c r="L18" s="5"/>
      <c r="M18" s="5"/>
      <c r="N18" s="5"/>
      <c r="O18" s="5"/>
      <c r="P18" s="5"/>
      <c r="Q18" s="5"/>
      <c r="R18" s="5"/>
      <c r="S18" s="5"/>
      <c r="T18" s="5"/>
      <c r="U18" s="5"/>
    </row>
    <row r="19" spans="2:21" ht="12" customHeight="1" x14ac:dyDescent="0.4">
      <c r="B19" s="187"/>
      <c r="C19" s="187"/>
      <c r="E19" s="194"/>
      <c r="F19" s="194"/>
      <c r="G19" s="194"/>
      <c r="H19" s="194"/>
      <c r="I19" s="194"/>
      <c r="J19" s="94"/>
      <c r="K19" s="94"/>
      <c r="L19" s="94"/>
      <c r="M19" s="94"/>
      <c r="N19" s="94"/>
      <c r="O19" s="94"/>
      <c r="P19" s="94"/>
      <c r="Q19" s="94"/>
      <c r="R19" s="94"/>
      <c r="S19" s="94"/>
      <c r="T19" s="94"/>
      <c r="U19" s="5"/>
    </row>
    <row r="20" spans="2:21" ht="12" customHeight="1" x14ac:dyDescent="0.4">
      <c r="B20" s="194"/>
      <c r="C20" s="194"/>
      <c r="D20" s="194"/>
      <c r="E20" s="194"/>
      <c r="F20" s="194"/>
      <c r="G20" s="194"/>
      <c r="H20" s="194"/>
      <c r="I20" s="194"/>
      <c r="J20" s="94"/>
      <c r="K20" s="94"/>
      <c r="L20" s="94"/>
      <c r="M20" s="94"/>
      <c r="N20" s="94"/>
      <c r="O20" s="94"/>
      <c r="P20" s="94"/>
      <c r="Q20" s="94"/>
      <c r="R20" s="94"/>
      <c r="S20" s="94"/>
      <c r="T20" s="94"/>
      <c r="U20" s="5"/>
    </row>
    <row r="21" spans="2:21" ht="12" customHeight="1" x14ac:dyDescent="0.4">
      <c r="B21" s="194"/>
      <c r="C21" s="194"/>
      <c r="D21" s="194"/>
      <c r="E21" s="194"/>
      <c r="F21" s="194"/>
      <c r="G21" s="194"/>
      <c r="H21" s="194"/>
      <c r="I21" s="194"/>
      <c r="J21" s="94"/>
      <c r="K21" s="94"/>
      <c r="L21" s="94"/>
      <c r="M21" s="94"/>
      <c r="N21" s="94"/>
      <c r="O21" s="94"/>
      <c r="P21" s="94"/>
      <c r="Q21" s="94"/>
      <c r="R21" s="94"/>
      <c r="S21" s="94"/>
      <c r="T21" s="94"/>
      <c r="U21" s="5"/>
    </row>
    <row r="22" spans="2:21" ht="15" customHeight="1" thickBot="1" x14ac:dyDescent="0.45">
      <c r="B22" s="8" t="s">
        <v>802</v>
      </c>
      <c r="C22" s="194"/>
      <c r="D22" s="194"/>
      <c r="E22" s="194"/>
      <c r="F22" s="194"/>
      <c r="G22" s="194"/>
      <c r="H22" s="194"/>
      <c r="I22" s="194"/>
      <c r="J22" s="94"/>
      <c r="K22" s="94"/>
      <c r="L22" s="94"/>
      <c r="M22" s="94"/>
      <c r="N22" s="94"/>
      <c r="O22" s="94"/>
      <c r="P22" s="94"/>
      <c r="Q22" s="94"/>
      <c r="R22" s="94"/>
      <c r="S22" s="94"/>
      <c r="T22" s="94"/>
      <c r="U22" s="5"/>
    </row>
    <row r="23" spans="2:21" ht="31.15" customHeight="1" x14ac:dyDescent="0.4">
      <c r="B23" s="860" t="s">
        <v>779</v>
      </c>
      <c r="C23" s="628"/>
      <c r="D23" s="628"/>
      <c r="E23" s="628"/>
      <c r="F23" s="628"/>
      <c r="G23" s="628"/>
      <c r="H23" s="875" t="s">
        <v>803</v>
      </c>
      <c r="I23" s="671"/>
      <c r="J23" s="672"/>
      <c r="K23" s="876" t="s">
        <v>873</v>
      </c>
      <c r="L23" s="877"/>
      <c r="M23" s="878"/>
      <c r="N23" s="879" t="s">
        <v>804</v>
      </c>
      <c r="O23" s="807"/>
      <c r="P23" s="94"/>
      <c r="Q23" s="94"/>
      <c r="R23" s="94"/>
      <c r="S23" s="94"/>
      <c r="T23" s="94"/>
      <c r="U23" s="5"/>
    </row>
    <row r="24" spans="2:21" ht="21.6" customHeight="1" x14ac:dyDescent="0.4">
      <c r="B24" s="861" t="str">
        <f>'4. 排出源リスト'!F5&amp;"年度"</f>
        <v>平成29年度</v>
      </c>
      <c r="C24" s="862"/>
      <c r="D24" s="862"/>
      <c r="E24" s="862"/>
      <c r="F24" s="862"/>
      <c r="G24" s="863"/>
      <c r="H24" s="880"/>
      <c r="I24" s="881"/>
      <c r="J24" s="882"/>
      <c r="K24" s="886"/>
      <c r="L24" s="887"/>
      <c r="M24" s="888"/>
      <c r="N24" s="892"/>
      <c r="O24" s="893"/>
      <c r="P24" s="94"/>
      <c r="Q24" s="94"/>
      <c r="R24" s="94"/>
      <c r="S24" s="94"/>
      <c r="T24" s="94"/>
      <c r="U24" s="5"/>
    </row>
    <row r="25" spans="2:21" ht="21.6" customHeight="1" x14ac:dyDescent="0.4">
      <c r="B25" s="861" t="str">
        <f>'4. 排出源リスト'!G5&amp;"年度"</f>
        <v>平成30年度</v>
      </c>
      <c r="C25" s="862"/>
      <c r="D25" s="862"/>
      <c r="E25" s="862"/>
      <c r="F25" s="862"/>
      <c r="G25" s="863"/>
      <c r="H25" s="880"/>
      <c r="I25" s="881"/>
      <c r="J25" s="882"/>
      <c r="K25" s="886"/>
      <c r="L25" s="887"/>
      <c r="M25" s="888"/>
      <c r="N25" s="892"/>
      <c r="O25" s="893"/>
      <c r="P25" s="94"/>
      <c r="Q25" s="94"/>
      <c r="R25" s="94"/>
      <c r="S25" s="94"/>
      <c r="T25" s="94"/>
      <c r="U25" s="5"/>
    </row>
    <row r="26" spans="2:21" ht="21.6" customHeight="1" thickBot="1" x14ac:dyDescent="0.45">
      <c r="B26" s="872" t="str">
        <f>'4. 排出源リスト'!H5&amp;"年度"</f>
        <v>令和元年度</v>
      </c>
      <c r="C26" s="873"/>
      <c r="D26" s="873"/>
      <c r="E26" s="873"/>
      <c r="F26" s="873"/>
      <c r="G26" s="874"/>
      <c r="H26" s="883"/>
      <c r="I26" s="884"/>
      <c r="J26" s="885"/>
      <c r="K26" s="889"/>
      <c r="L26" s="890"/>
      <c r="M26" s="891"/>
      <c r="N26" s="894"/>
      <c r="O26" s="895"/>
      <c r="P26" s="94"/>
      <c r="Q26" s="94"/>
      <c r="R26" s="94"/>
      <c r="S26" s="94"/>
      <c r="T26" s="94"/>
      <c r="U26" s="5"/>
    </row>
    <row r="27" spans="2:21" ht="12" customHeight="1" x14ac:dyDescent="0.4">
      <c r="C27" s="194"/>
      <c r="D27" s="194"/>
      <c r="E27" s="194"/>
      <c r="F27" s="194"/>
      <c r="G27" s="194"/>
      <c r="H27" s="194"/>
      <c r="I27" s="194"/>
      <c r="J27" s="94"/>
      <c r="K27" s="94"/>
      <c r="L27" s="94"/>
      <c r="M27" s="94"/>
      <c r="N27" s="94"/>
      <c r="O27" s="94"/>
      <c r="P27" s="94"/>
      <c r="Q27" s="94"/>
      <c r="R27" s="94"/>
      <c r="S27" s="94"/>
      <c r="T27" s="94"/>
      <c r="U27" s="5"/>
    </row>
    <row r="28" spans="2:21" ht="12" customHeight="1" x14ac:dyDescent="0.4">
      <c r="B28" s="9" t="s">
        <v>918</v>
      </c>
      <c r="C28" s="10"/>
      <c r="D28" s="194"/>
      <c r="E28" s="194"/>
      <c r="F28" s="194"/>
      <c r="G28" s="194"/>
      <c r="H28" s="194"/>
      <c r="I28" s="194"/>
      <c r="J28" s="94"/>
      <c r="K28" s="94"/>
      <c r="L28" s="94"/>
      <c r="M28" s="94"/>
      <c r="N28" s="94"/>
      <c r="O28" s="94"/>
      <c r="P28" s="94"/>
      <c r="Q28" s="94"/>
      <c r="R28" s="94"/>
      <c r="S28" s="94"/>
      <c r="T28" s="94"/>
      <c r="U28" s="5"/>
    </row>
    <row r="29" spans="2:21" ht="12" customHeight="1" x14ac:dyDescent="0.4">
      <c r="B29" s="5" t="s">
        <v>11</v>
      </c>
      <c r="C29" s="94" t="s">
        <v>894</v>
      </c>
      <c r="D29" s="94"/>
      <c r="E29" s="188"/>
      <c r="F29" s="188"/>
      <c r="G29" s="188"/>
      <c r="H29" s="188"/>
      <c r="I29" s="188"/>
      <c r="J29" s="188"/>
      <c r="K29" s="188"/>
      <c r="L29" s="188"/>
      <c r="M29" s="188"/>
      <c r="N29" s="188"/>
      <c r="O29" s="188"/>
      <c r="P29" s="188"/>
      <c r="Q29" s="188"/>
      <c r="R29" s="188"/>
      <c r="S29" s="188"/>
      <c r="T29" s="188"/>
    </row>
    <row r="30" spans="2:21" ht="12" customHeight="1" thickBot="1" x14ac:dyDescent="0.45"/>
    <row r="31" spans="2:21" ht="28.15" customHeight="1" x14ac:dyDescent="0.4">
      <c r="B31" s="806" t="s">
        <v>919</v>
      </c>
      <c r="C31" s="914"/>
      <c r="D31" s="914"/>
      <c r="E31" s="914"/>
      <c r="F31" s="914"/>
      <c r="G31" s="915"/>
      <c r="H31" s="896" t="s">
        <v>906</v>
      </c>
      <c r="I31" s="896"/>
      <c r="J31" s="896"/>
      <c r="K31" s="903" t="str">
        <f>"排出量
（"&amp;'4. 排出源リスト'!F5&amp;"年度"&amp;"）"</f>
        <v>排出量
（平成29年度）</v>
      </c>
      <c r="L31" s="904"/>
      <c r="M31" s="903" t="str">
        <f>"排出量
（"&amp;'4. 排出源リスト'!G5&amp;"年度"&amp;"）"</f>
        <v>排出量
（平成30年度）</v>
      </c>
      <c r="N31" s="904"/>
      <c r="O31" s="903" t="str">
        <f>"排出量
（"&amp;'4. 排出源リスト'!H5&amp;"年度"&amp;"）"</f>
        <v>排出量
（令和元年度）</v>
      </c>
      <c r="P31" s="905"/>
    </row>
    <row r="32" spans="2:21" ht="15.6" customHeight="1" x14ac:dyDescent="0.4">
      <c r="B32" s="908">
        <v>1</v>
      </c>
      <c r="C32" s="909"/>
      <c r="D32" s="909"/>
      <c r="E32" s="909"/>
      <c r="F32" s="909"/>
      <c r="G32" s="909"/>
      <c r="H32" s="917" t="str">
        <f>IF(VLOOKUP(B32,'1-2. 工場・事業場リスト'!$B$12:$C$16,2,0)&gt;0,VLOOKUP(B32,'1-2. 工場・事業場リスト'!$B$12:$C$16,2,0),"")</f>
        <v/>
      </c>
      <c r="I32" s="917"/>
      <c r="J32" s="917"/>
      <c r="K32" s="906" t="str">
        <f>IF(VLOOKUP(B32,'6-1. CO2排出量①'!$AH$7:$AI$31,2,FALSE)&gt;0,VLOOKUP(B32,'6-1. CO2排出量①'!$AH$7:$AI$31,2,FALSE),"")</f>
        <v/>
      </c>
      <c r="L32" s="906"/>
      <c r="M32" s="906" t="str">
        <f>IF(VLOOKUP(B32,'6-2. CO2排出量②'!$AH$7:$AI$23,2,FALSE)&gt;0,VLOOKUP(B32,'6-2. CO2排出量②'!$AH$7:$AI$23,2,FALSE),"")</f>
        <v/>
      </c>
      <c r="N32" s="906"/>
      <c r="O32" s="906" t="str">
        <f>IF(VLOOKUP(B32,'6-3. CO2排出量③'!$AH$7:$AI$23,2,FALSE)&gt;0,VLOOKUP(B32,'6-3. CO2排出量③'!$AH$7:$AI$23,2,FALSE),"")</f>
        <v/>
      </c>
      <c r="P32" s="907"/>
    </row>
    <row r="33" spans="2:16" ht="15.6" customHeight="1" x14ac:dyDescent="0.4">
      <c r="B33" s="910">
        <v>2</v>
      </c>
      <c r="C33" s="911"/>
      <c r="D33" s="911"/>
      <c r="E33" s="911"/>
      <c r="F33" s="911"/>
      <c r="G33" s="911"/>
      <c r="H33" s="917" t="str">
        <f>IF(VLOOKUP(B33,'1-2. 工場・事業場リスト'!$B$12:$C$16,2,0)&gt;0,VLOOKUP(B33,'1-2. 工場・事業場リスト'!$B$12:$C$16,2,0),"")</f>
        <v/>
      </c>
      <c r="I33" s="917"/>
      <c r="J33" s="917"/>
      <c r="K33" s="906" t="str">
        <f>IF(VLOOKUP(B33,'6-1. CO2排出量①'!$AH$7:$AI$31,2,FALSE)&gt;0,VLOOKUP(B33,'6-1. CO2排出量①'!$AH$7:$AI$31,2,FALSE),"")</f>
        <v/>
      </c>
      <c r="L33" s="906"/>
      <c r="M33" s="897" t="str">
        <f>IF(VLOOKUP(B33,'6-2. CO2排出量②'!$AH$7:$AI$23,2,FALSE)&gt;0,VLOOKUP(B33,'6-2. CO2排出量②'!$AH$7:$AI$23,2,FALSE),"")</f>
        <v/>
      </c>
      <c r="N33" s="898"/>
      <c r="O33" s="897" t="str">
        <f>IF(VLOOKUP(B33,'6-3. CO2排出量③'!$AH$7:$AI$23,2,FALSE)&gt;0,VLOOKUP(B33,'6-3. CO2排出量③'!$AH$7:$AI$23,2,FALSE),"")</f>
        <v/>
      </c>
      <c r="P33" s="899"/>
    </row>
    <row r="34" spans="2:16" ht="15.6" customHeight="1" x14ac:dyDescent="0.4">
      <c r="B34" s="908">
        <v>3</v>
      </c>
      <c r="C34" s="909"/>
      <c r="D34" s="909"/>
      <c r="E34" s="909"/>
      <c r="F34" s="909"/>
      <c r="G34" s="909"/>
      <c r="H34" s="917" t="str">
        <f>IF(VLOOKUP(B34,'1-2. 工場・事業場リスト'!$B$12:$C$16,2,0)&gt;0,VLOOKUP(B34,'1-2. 工場・事業場リスト'!$B$12:$C$16,2,0),"")</f>
        <v/>
      </c>
      <c r="I34" s="917"/>
      <c r="J34" s="917"/>
      <c r="K34" s="906" t="str">
        <f>IF(VLOOKUP(B34,'6-1. CO2排出量①'!$AH$7:$AI$31,2,FALSE)&gt;0,VLOOKUP(B34,'6-1. CO2排出量①'!$AH$7:$AI$31,2,FALSE),"")</f>
        <v/>
      </c>
      <c r="L34" s="906"/>
      <c r="M34" s="897" t="str">
        <f>IF(VLOOKUP(B34,'6-2. CO2排出量②'!$AH$7:$AI$23,2,FALSE)&gt;0,VLOOKUP(B34,'6-2. CO2排出量②'!$AH$7:$AI$23,2,FALSE),"")</f>
        <v/>
      </c>
      <c r="N34" s="898"/>
      <c r="O34" s="897" t="str">
        <f>IF(VLOOKUP(B34,'6-3. CO2排出量③'!$AH$7:$AI$23,2,FALSE)&gt;0,VLOOKUP(B34,'6-3. CO2排出量③'!$AH$7:$AI$23,2,FALSE),"")</f>
        <v/>
      </c>
      <c r="P34" s="899"/>
    </row>
    <row r="35" spans="2:16" ht="15.6" customHeight="1" x14ac:dyDescent="0.4">
      <c r="B35" s="910">
        <v>4</v>
      </c>
      <c r="C35" s="911"/>
      <c r="D35" s="911"/>
      <c r="E35" s="911"/>
      <c r="F35" s="911"/>
      <c r="G35" s="911"/>
      <c r="H35" s="917" t="str">
        <f>IF(VLOOKUP(B35,'1-2. 工場・事業場リスト'!$B$12:$C$16,2,0)&gt;0,VLOOKUP(B35,'1-2. 工場・事業場リスト'!$B$12:$C$16,2,0),"")</f>
        <v/>
      </c>
      <c r="I35" s="917"/>
      <c r="J35" s="917"/>
      <c r="K35" s="906" t="str">
        <f>IF(VLOOKUP(B35,'6-1. CO2排出量①'!$AH$7:$AI$31,2,FALSE)&gt;0,VLOOKUP(B35,'6-1. CO2排出量①'!$AH$7:$AI$31,2,FALSE),"")</f>
        <v/>
      </c>
      <c r="L35" s="906"/>
      <c r="M35" s="897" t="str">
        <f>IF(VLOOKUP(B35,'6-2. CO2排出量②'!$AH$7:$AI$23,2,FALSE)&gt;0,VLOOKUP(B35,'6-2. CO2排出量②'!$AH$7:$AI$23,2,FALSE),"")</f>
        <v/>
      </c>
      <c r="N35" s="898"/>
      <c r="O35" s="897" t="str">
        <f>IF(VLOOKUP(B35,'6-3. CO2排出量③'!$AH$7:$AI$23,2,FALSE)&gt;0,VLOOKUP(B35,'6-3. CO2排出量③'!$AH$7:$AI$23,2,FALSE),"")</f>
        <v/>
      </c>
      <c r="P35" s="899"/>
    </row>
    <row r="36" spans="2:16" ht="15.6" customHeight="1" thickBot="1" x14ac:dyDescent="0.45">
      <c r="B36" s="912">
        <v>5</v>
      </c>
      <c r="C36" s="913"/>
      <c r="D36" s="913"/>
      <c r="E36" s="913"/>
      <c r="F36" s="913"/>
      <c r="G36" s="913"/>
      <c r="H36" s="918" t="str">
        <f>IF(VLOOKUP(B36,'1-2. 工場・事業場リスト'!$B$12:$C$16,2,0)&gt;0,VLOOKUP(B36,'1-2. 工場・事業場リスト'!$B$12:$C$16,2,0),"")</f>
        <v/>
      </c>
      <c r="I36" s="918"/>
      <c r="J36" s="918"/>
      <c r="K36" s="916" t="str">
        <f>IF(VLOOKUP(B36,'6-1. CO2排出量①'!$AH$7:$AI$31,2,FALSE)&gt;0,VLOOKUP(B36,'6-1. CO2排出量①'!$AH$7:$AI$31,2,FALSE),"")</f>
        <v/>
      </c>
      <c r="L36" s="916"/>
      <c r="M36" s="900" t="str">
        <f>IF(VLOOKUP(B36,'6-2. CO2排出量②'!$AH$7:$AI$23,2,FALSE)&gt;0,VLOOKUP(B36,'6-2. CO2排出量②'!$AH$7:$AI$23,2,FALSE),"")</f>
        <v/>
      </c>
      <c r="N36" s="901"/>
      <c r="O36" s="900" t="str">
        <f>IF(VLOOKUP(B36,'6-3. CO2排出量③'!$AH$7:$AI$23,2,FALSE)&gt;0,VLOOKUP(B36,'6-3. CO2排出量③'!$AH$7:$AI$23,2,FALSE),"")</f>
        <v/>
      </c>
      <c r="P36" s="902"/>
    </row>
    <row r="37" spans="2:16" ht="12" customHeight="1" x14ac:dyDescent="0.4"/>
    <row r="38" spans="2:16" ht="12" customHeight="1" x14ac:dyDescent="0.4"/>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sheetData>
  <sheetProtection algorithmName="SHA-512" hashValue="tixjZaBVjThupCe82ztJ/G1KKC6WnfJ5eh9dbeyeZXLn5r0SHWCeNis0CuvlOIWRO7x58g6eVUku/K1oVtLD8Q==" saltValue="BrVUqwdEGOAQFawwoKujoA==" spinCount="100000" sheet="1" scenarios="1" formatRows="0"/>
  <mergeCells count="69">
    <mergeCell ref="B34:G34"/>
    <mergeCell ref="B35:G35"/>
    <mergeCell ref="B36:G36"/>
    <mergeCell ref="B31:G31"/>
    <mergeCell ref="K35:L35"/>
    <mergeCell ref="K36:L36"/>
    <mergeCell ref="K34:L34"/>
    <mergeCell ref="B32:G32"/>
    <mergeCell ref="K31:L31"/>
    <mergeCell ref="K33:L33"/>
    <mergeCell ref="H32:J32"/>
    <mergeCell ref="H33:J33"/>
    <mergeCell ref="B33:G33"/>
    <mergeCell ref="H34:J34"/>
    <mergeCell ref="H35:J35"/>
    <mergeCell ref="H36:J36"/>
    <mergeCell ref="H31:J31"/>
    <mergeCell ref="M35:N35"/>
    <mergeCell ref="O35:P35"/>
    <mergeCell ref="M36:N36"/>
    <mergeCell ref="O36:P36"/>
    <mergeCell ref="M33:N33"/>
    <mergeCell ref="O33:P33"/>
    <mergeCell ref="M34:N34"/>
    <mergeCell ref="O34:P34"/>
    <mergeCell ref="M31:N31"/>
    <mergeCell ref="O31:P31"/>
    <mergeCell ref="K32:L32"/>
    <mergeCell ref="M32:N32"/>
    <mergeCell ref="O32:P32"/>
    <mergeCell ref="K23:M23"/>
    <mergeCell ref="N23:O23"/>
    <mergeCell ref="H24:J24"/>
    <mergeCell ref="H25:J25"/>
    <mergeCell ref="H26:J26"/>
    <mergeCell ref="K24:M24"/>
    <mergeCell ref="K25:M25"/>
    <mergeCell ref="K26:M26"/>
    <mergeCell ref="N24:O24"/>
    <mergeCell ref="N25:O25"/>
    <mergeCell ref="N26:O26"/>
    <mergeCell ref="B25:G25"/>
    <mergeCell ref="B26:G26"/>
    <mergeCell ref="B16:G16"/>
    <mergeCell ref="B17:G17"/>
    <mergeCell ref="H23:J23"/>
    <mergeCell ref="B11:G11"/>
    <mergeCell ref="I7:J7"/>
    <mergeCell ref="H5:J6"/>
    <mergeCell ref="B23:G23"/>
    <mergeCell ref="B24:G24"/>
    <mergeCell ref="B5:G6"/>
    <mergeCell ref="B7:G7"/>
    <mergeCell ref="B8:G8"/>
    <mergeCell ref="B9:G9"/>
    <mergeCell ref="B10:G10"/>
    <mergeCell ref="Q5:Q6"/>
    <mergeCell ref="I8:J8"/>
    <mergeCell ref="I9:J9"/>
    <mergeCell ref="I10:J10"/>
    <mergeCell ref="I11:J11"/>
    <mergeCell ref="K5:M6"/>
    <mergeCell ref="L7:M7"/>
    <mergeCell ref="L8:M8"/>
    <mergeCell ref="L9:M9"/>
    <mergeCell ref="N5:O6"/>
    <mergeCell ref="P5:P6"/>
    <mergeCell ref="L10:M10"/>
    <mergeCell ref="L11:M11"/>
  </mergeCells>
  <phoneticPr fontId="2"/>
  <conditionalFormatting sqref="H7:H11 Q7:Q11 H16:H17 K7:K11 B7:G9 B24:O26 K31:P31 H32:P36 N7:N11 P7:P9 P11">
    <cfRule type="expression" dxfId="1" priority="1">
      <formula>$AO$3</formula>
    </cfRule>
  </conditionalFormatting>
  <dataValidations count="1">
    <dataValidation allowBlank="1" showInputMessage="1" showErrorMessage="1" prompt="整数で記入してください。" sqref="H16" xr:uid="{00000000-0002-0000-0A00-000000000000}"/>
  </dataValidations>
  <pageMargins left="0.59055118110236227" right="0.59055118110236227" top="0.39370078740157483" bottom="0.39370078740157483" header="0.31496062992125984" footer="0.31496062992125984"/>
  <pageSetup paperSize="9" scale="68" fitToHeight="0" orientation="portrait" r:id="rId1"/>
  <headerFooter>
    <oddFooter>&amp;Lst03d4&amp;R&amp;8r22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x14ac:dyDescent="0.4"/>
  <cols>
    <col min="1" max="1" width="1.25" style="348" customWidth="1"/>
    <col min="2" max="2" width="82.25" style="348" customWidth="1"/>
    <col min="3" max="3" width="1.25" style="348" customWidth="1"/>
    <col min="4" max="16" width="8.25" style="348"/>
    <col min="17" max="17" width="0" style="348" hidden="1" customWidth="1"/>
    <col min="18" max="16384" width="8.25" style="348"/>
  </cols>
  <sheetData>
    <row r="2" spans="2:17" ht="22.5" customHeight="1" thickBot="1" x14ac:dyDescent="0.45">
      <c r="B2" s="348" t="s">
        <v>930</v>
      </c>
      <c r="Q2" s="31" t="s">
        <v>781</v>
      </c>
    </row>
    <row r="3" spans="2:17" ht="26.25" customHeight="1" thickBot="1" x14ac:dyDescent="0.45">
      <c r="B3" s="919"/>
      <c r="Q3" s="34" t="b">
        <v>0</v>
      </c>
    </row>
    <row r="4" spans="2:17" ht="26.25" customHeight="1" x14ac:dyDescent="0.4">
      <c r="B4" s="920"/>
    </row>
    <row r="5" spans="2:17" ht="26.25" customHeight="1" x14ac:dyDescent="0.4">
      <c r="B5" s="920"/>
    </row>
    <row r="6" spans="2:17" ht="26.25" customHeight="1" x14ac:dyDescent="0.4">
      <c r="B6" s="920"/>
    </row>
    <row r="7" spans="2:17" ht="26.25" customHeight="1" x14ac:dyDescent="0.4">
      <c r="B7" s="920"/>
    </row>
    <row r="8" spans="2:17" ht="26.25" customHeight="1" x14ac:dyDescent="0.4">
      <c r="B8" s="920"/>
    </row>
    <row r="9" spans="2:17" ht="26.25" customHeight="1" x14ac:dyDescent="0.4">
      <c r="B9" s="920"/>
    </row>
    <row r="10" spans="2:17" ht="26.25" customHeight="1" x14ac:dyDescent="0.4">
      <c r="B10" s="920"/>
    </row>
    <row r="11" spans="2:17" ht="26.25" customHeight="1" x14ac:dyDescent="0.4">
      <c r="B11" s="920"/>
    </row>
    <row r="12" spans="2:17" ht="26.25" customHeight="1" x14ac:dyDescent="0.4">
      <c r="B12" s="920"/>
    </row>
    <row r="13" spans="2:17" ht="26.25" customHeight="1" x14ac:dyDescent="0.4">
      <c r="B13" s="920"/>
      <c r="E13" s="349"/>
      <c r="F13" s="349"/>
      <c r="G13" s="349"/>
      <c r="H13" s="349"/>
      <c r="I13" s="349"/>
      <c r="J13" s="349"/>
      <c r="K13" s="349"/>
      <c r="L13" s="350"/>
      <c r="M13" s="350"/>
      <c r="N13" s="350"/>
      <c r="O13" s="350"/>
      <c r="P13" s="350"/>
    </row>
    <row r="14" spans="2:17" ht="26.25" customHeight="1" x14ac:dyDescent="0.4">
      <c r="B14" s="920"/>
      <c r="E14" s="349"/>
      <c r="F14" s="351"/>
      <c r="G14" s="351"/>
      <c r="H14" s="349"/>
      <c r="I14" s="349"/>
      <c r="J14" s="349"/>
      <c r="K14" s="349"/>
      <c r="L14" s="350"/>
      <c r="M14" s="350"/>
      <c r="N14" s="350"/>
      <c r="O14" s="350"/>
      <c r="P14" s="350"/>
    </row>
    <row r="15" spans="2:17" ht="26.25" customHeight="1" x14ac:dyDescent="0.4">
      <c r="B15" s="920"/>
      <c r="E15" s="349"/>
      <c r="F15" s="352"/>
      <c r="G15" s="349"/>
      <c r="H15" s="349"/>
      <c r="I15" s="349"/>
      <c r="J15" s="349"/>
      <c r="K15" s="349"/>
      <c r="L15" s="350"/>
      <c r="M15" s="350"/>
      <c r="N15" s="350"/>
      <c r="O15" s="350"/>
      <c r="P15" s="350"/>
    </row>
    <row r="16" spans="2:17" ht="26.25" customHeight="1" x14ac:dyDescent="0.4">
      <c r="B16" s="920"/>
      <c r="E16" s="349"/>
      <c r="F16" s="349"/>
      <c r="G16" s="349"/>
      <c r="H16" s="349"/>
      <c r="I16" s="349"/>
      <c r="J16" s="349"/>
      <c r="K16" s="349"/>
      <c r="L16" s="350"/>
      <c r="M16" s="350"/>
      <c r="N16" s="350"/>
      <c r="O16" s="350"/>
      <c r="P16" s="350"/>
    </row>
    <row r="17" spans="2:16" ht="26.25" customHeight="1" x14ac:dyDescent="0.4">
      <c r="B17" s="920"/>
      <c r="E17" s="349"/>
      <c r="F17" s="349"/>
      <c r="G17" s="349"/>
      <c r="H17" s="349"/>
      <c r="I17" s="349"/>
      <c r="J17" s="349"/>
      <c r="K17" s="349"/>
      <c r="L17" s="350"/>
      <c r="M17" s="350"/>
      <c r="N17" s="350"/>
      <c r="O17" s="350"/>
      <c r="P17" s="350"/>
    </row>
    <row r="18" spans="2:16" ht="26.25" customHeight="1" x14ac:dyDescent="0.4">
      <c r="B18" s="920"/>
      <c r="E18" s="349"/>
      <c r="F18" s="351"/>
      <c r="G18" s="351"/>
      <c r="H18" s="349"/>
      <c r="I18" s="349"/>
      <c r="J18" s="349"/>
      <c r="K18" s="349"/>
      <c r="L18" s="350"/>
      <c r="M18" s="350"/>
      <c r="N18" s="350"/>
      <c r="O18" s="350"/>
      <c r="P18" s="350"/>
    </row>
    <row r="19" spans="2:16" ht="26.25" customHeight="1" x14ac:dyDescent="0.4">
      <c r="B19" s="920"/>
      <c r="E19" s="349"/>
      <c r="F19" s="352"/>
      <c r="G19" s="349"/>
      <c r="H19" s="349"/>
      <c r="I19" s="349"/>
      <c r="J19" s="349"/>
      <c r="K19" s="349"/>
      <c r="L19" s="350"/>
      <c r="M19" s="350"/>
      <c r="N19" s="350"/>
      <c r="O19" s="350"/>
      <c r="P19" s="350"/>
    </row>
    <row r="20" spans="2:16" ht="26.25" customHeight="1" x14ac:dyDescent="0.4">
      <c r="B20" s="920"/>
      <c r="E20" s="349"/>
      <c r="F20" s="349"/>
      <c r="G20" s="349"/>
      <c r="H20" s="349"/>
      <c r="I20" s="349"/>
      <c r="J20" s="349"/>
      <c r="K20" s="349"/>
      <c r="L20" s="350"/>
      <c r="M20" s="350"/>
      <c r="N20" s="350"/>
      <c r="O20" s="350"/>
      <c r="P20" s="350"/>
    </row>
    <row r="21" spans="2:16" ht="26.25" customHeight="1" x14ac:dyDescent="0.4">
      <c r="B21" s="920"/>
      <c r="E21" s="349"/>
      <c r="F21" s="349"/>
      <c r="G21" s="349"/>
      <c r="H21" s="349"/>
      <c r="I21" s="349"/>
      <c r="J21" s="349"/>
      <c r="K21" s="349"/>
      <c r="L21" s="350"/>
      <c r="M21" s="350"/>
      <c r="N21" s="350"/>
      <c r="O21" s="350"/>
      <c r="P21" s="350"/>
    </row>
    <row r="22" spans="2:16" ht="26.25" customHeight="1" x14ac:dyDescent="0.4">
      <c r="B22" s="920"/>
      <c r="E22" s="349"/>
      <c r="F22" s="349"/>
      <c r="G22" s="349"/>
      <c r="H22" s="349"/>
      <c r="I22" s="349"/>
      <c r="J22" s="349"/>
      <c r="K22" s="349"/>
      <c r="L22" s="350"/>
      <c r="M22" s="350"/>
      <c r="N22" s="350"/>
      <c r="O22" s="350"/>
      <c r="P22" s="350"/>
    </row>
    <row r="23" spans="2:16" ht="26.25" customHeight="1" x14ac:dyDescent="0.4">
      <c r="B23" s="920"/>
      <c r="E23" s="349"/>
      <c r="F23" s="351"/>
      <c r="G23" s="351"/>
      <c r="H23" s="351"/>
      <c r="I23" s="349"/>
      <c r="J23" s="349"/>
      <c r="K23" s="349"/>
      <c r="L23" s="350"/>
      <c r="M23" s="350"/>
      <c r="N23" s="350"/>
      <c r="O23" s="350"/>
      <c r="P23" s="350"/>
    </row>
    <row r="24" spans="2:16" ht="26.25" customHeight="1" x14ac:dyDescent="0.4">
      <c r="B24" s="920"/>
      <c r="E24" s="349"/>
      <c r="F24" s="351"/>
      <c r="G24" s="349"/>
      <c r="H24" s="351"/>
      <c r="I24" s="349"/>
      <c r="J24" s="349"/>
      <c r="K24" s="349"/>
      <c r="L24" s="350"/>
      <c r="M24" s="350"/>
      <c r="N24" s="350"/>
      <c r="O24" s="350"/>
      <c r="P24" s="350"/>
    </row>
    <row r="25" spans="2:16" ht="26.25" customHeight="1" x14ac:dyDescent="0.4">
      <c r="B25" s="920"/>
    </row>
    <row r="26" spans="2:16" ht="26.25" customHeight="1" x14ac:dyDescent="0.4">
      <c r="B26" s="920"/>
    </row>
    <row r="27" spans="2:16" ht="26.25" customHeight="1" x14ac:dyDescent="0.4">
      <c r="B27" s="920"/>
    </row>
    <row r="28" spans="2:16" ht="26.25" customHeight="1" x14ac:dyDescent="0.4">
      <c r="B28" s="920"/>
    </row>
    <row r="29" spans="2:16" ht="26.25" customHeight="1" thickBot="1" x14ac:dyDescent="0.45">
      <c r="B29" s="921"/>
    </row>
    <row r="30" spans="2:16" ht="3.75" customHeight="1" x14ac:dyDescent="0.4">
      <c r="B30" s="353"/>
    </row>
    <row r="31" spans="2:16" x14ac:dyDescent="0.4">
      <c r="B31" s="348" t="s">
        <v>887</v>
      </c>
    </row>
    <row r="32" spans="2:16" ht="9" customHeight="1" x14ac:dyDescent="0.4"/>
  </sheetData>
  <sheetProtection algorithmName="SHA-512" hashValue="viapn8NNCSBZduYv3O8BNpnmZyMtISAKYSAQKGjgGJnRaDfRCzY8Mu2ubdCwdO1jMnzrPbuEGQ2BaURBSQdFDQ==" saltValue="rHq1Afac6cIIiy6iFa9U9Q==" spinCount="100000" sheet="1" scenarios="1" format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rgb="FFFFFF00"/>
  </sheetPr>
  <dimension ref="A1:E33"/>
  <sheetViews>
    <sheetView view="pageBreakPreview" zoomScale="80" zoomScaleNormal="100" zoomScaleSheetLayoutView="80" workbookViewId="0"/>
  </sheetViews>
  <sheetFormatPr defaultColWidth="8.25" defaultRowHeight="13.5" x14ac:dyDescent="0.4"/>
  <cols>
    <col min="1" max="1" width="31.75" style="20" customWidth="1"/>
    <col min="2" max="2" width="19.75" style="20" customWidth="1"/>
    <col min="3" max="16384" width="8.25" style="20"/>
  </cols>
  <sheetData>
    <row r="1" spans="1:2" x14ac:dyDescent="0.4">
      <c r="A1" s="19" t="s">
        <v>813</v>
      </c>
      <c r="B1" s="19" t="s">
        <v>814</v>
      </c>
    </row>
    <row r="2" spans="1:2" ht="14.25" thickBot="1" x14ac:dyDescent="0.45">
      <c r="A2" s="19" t="s">
        <v>779</v>
      </c>
      <c r="B2" s="21" t="s">
        <v>815</v>
      </c>
    </row>
    <row r="3" spans="1:2" ht="14.25" thickBot="1" x14ac:dyDescent="0.45">
      <c r="A3" s="22" t="s">
        <v>920</v>
      </c>
      <c r="B3" s="23">
        <f>'1-2. 工場・事業場リスト'!D5</f>
        <v>0</v>
      </c>
    </row>
    <row r="4" spans="1:2" x14ac:dyDescent="0.4">
      <c r="A4" s="19" t="s">
        <v>816</v>
      </c>
      <c r="B4" s="24" t="s">
        <v>893</v>
      </c>
    </row>
    <row r="5" spans="1:2" ht="14.25" thickBot="1" x14ac:dyDescent="0.45">
      <c r="A5" s="19" t="s">
        <v>817</v>
      </c>
      <c r="B5" s="21">
        <v>1</v>
      </c>
    </row>
    <row r="6" spans="1:2" ht="14.25" thickBot="1" x14ac:dyDescent="0.45">
      <c r="A6" s="22" t="s">
        <v>818</v>
      </c>
      <c r="B6" s="25">
        <f>INT('6-4. CO2排出量_総括'!H11)</f>
        <v>0</v>
      </c>
    </row>
    <row r="7" spans="1:2" ht="14.25" thickBot="1" x14ac:dyDescent="0.45">
      <c r="A7" s="22" t="s">
        <v>819</v>
      </c>
      <c r="B7" s="25">
        <f>'6-4. CO2排出量_総括'!H16</f>
        <v>0</v>
      </c>
    </row>
    <row r="8" spans="1:2" ht="14.25" thickBot="1" x14ac:dyDescent="0.45">
      <c r="A8" s="19" t="s">
        <v>820</v>
      </c>
      <c r="B8" s="26"/>
    </row>
    <row r="9" spans="1:2" x14ac:dyDescent="0.4">
      <c r="A9" s="19" t="s">
        <v>821</v>
      </c>
      <c r="B9" s="26"/>
    </row>
    <row r="10" spans="1:2" x14ac:dyDescent="0.4">
      <c r="A10" s="27" t="str">
        <f>"活動量"&amp;E19</f>
        <v>活動量（平成29年度）</v>
      </c>
      <c r="B10" s="389">
        <f>'6-4. CO2排出量_総括'!H24</f>
        <v>0</v>
      </c>
    </row>
    <row r="11" spans="1:2" x14ac:dyDescent="0.4">
      <c r="A11" s="28" t="str">
        <f>"活動量単位"&amp;E19</f>
        <v>活動量単位（平成29年度）</v>
      </c>
      <c r="B11" s="390">
        <f>'6-4. CO2排出量_総括'!K24</f>
        <v>0</v>
      </c>
    </row>
    <row r="12" spans="1:2" ht="14.25" thickBot="1" x14ac:dyDescent="0.45">
      <c r="A12" s="29" t="str">
        <f>"備考"&amp;E19</f>
        <v>備考（平成29年度）</v>
      </c>
      <c r="B12" s="391">
        <f>'6-4. CO2排出量_総括'!N24</f>
        <v>0</v>
      </c>
    </row>
    <row r="13" spans="1:2" x14ac:dyDescent="0.4">
      <c r="A13" s="27" t="str">
        <f>"活動量"&amp;E20</f>
        <v>活動量（平成30年度）</v>
      </c>
      <c r="B13" s="389">
        <f>'6-4. CO2排出量_総括'!H25</f>
        <v>0</v>
      </c>
    </row>
    <row r="14" spans="1:2" x14ac:dyDescent="0.4">
      <c r="A14" s="28" t="str">
        <f>"活動量単位"&amp;E20</f>
        <v>活動量単位（平成30年度）</v>
      </c>
      <c r="B14" s="390">
        <f>'6-4. CO2排出量_総括'!K25</f>
        <v>0</v>
      </c>
    </row>
    <row r="15" spans="1:2" ht="14.25" thickBot="1" x14ac:dyDescent="0.45">
      <c r="A15" s="29" t="str">
        <f>"備考"&amp;E20</f>
        <v>備考（平成30年度）</v>
      </c>
      <c r="B15" s="392">
        <f>'6-4. CO2排出量_総括'!N25</f>
        <v>0</v>
      </c>
    </row>
    <row r="16" spans="1:2" x14ac:dyDescent="0.4">
      <c r="A16" s="27" t="str">
        <f>"活動量"&amp;E21</f>
        <v>活動量（平成31年度）</v>
      </c>
      <c r="B16" s="393">
        <f>'6-4. CO2排出量_総括'!H26</f>
        <v>0</v>
      </c>
    </row>
    <row r="17" spans="1:5" x14ac:dyDescent="0.4">
      <c r="A17" s="28" t="str">
        <f>"活動量単位"&amp;E21</f>
        <v>活動量単位（平成31年度）</v>
      </c>
      <c r="B17" s="390">
        <f>'6-4. CO2排出量_総括'!K26</f>
        <v>0</v>
      </c>
    </row>
    <row r="18" spans="1:5" ht="14.25" thickBot="1" x14ac:dyDescent="0.45">
      <c r="A18" s="29" t="str">
        <f>"備考"&amp;E21</f>
        <v>備考（平成31年度）</v>
      </c>
      <c r="B18" s="391">
        <f>'6-4. CO2排出量_総括'!N26</f>
        <v>0</v>
      </c>
    </row>
    <row r="19" spans="1:5" x14ac:dyDescent="0.4">
      <c r="A19" s="264" t="str">
        <f>"事業所別排出量(NO."&amp;D19&amp;")"&amp;$E$19</f>
        <v>事業所別排出量(NO.1)（平成29年度）</v>
      </c>
      <c r="B19" s="394" t="str">
        <f>'6-4. CO2排出量_総括'!K32</f>
        <v/>
      </c>
      <c r="D19" s="20">
        <v>1</v>
      </c>
      <c r="E19" s="20" t="s">
        <v>878</v>
      </c>
    </row>
    <row r="20" spans="1:5" x14ac:dyDescent="0.4">
      <c r="A20" s="265" t="str">
        <f t="shared" ref="A20:A23" si="0">"事業所別排出量(NO."&amp;D20&amp;")"&amp;$E$19</f>
        <v>事業所別排出量(NO.2)（平成29年度）</v>
      </c>
      <c r="B20" s="395" t="str">
        <f>'6-4. CO2排出量_総括'!K33</f>
        <v/>
      </c>
      <c r="D20" s="20">
        <v>2</v>
      </c>
      <c r="E20" s="20" t="s">
        <v>877</v>
      </c>
    </row>
    <row r="21" spans="1:5" x14ac:dyDescent="0.4">
      <c r="A21" s="265" t="str">
        <f t="shared" si="0"/>
        <v>事業所別排出量(NO.3)（平成29年度）</v>
      </c>
      <c r="B21" s="395" t="str">
        <f>'6-4. CO2排出量_総括'!K34</f>
        <v/>
      </c>
      <c r="D21" s="20">
        <v>3</v>
      </c>
      <c r="E21" s="20" t="s">
        <v>879</v>
      </c>
    </row>
    <row r="22" spans="1:5" x14ac:dyDescent="0.4">
      <c r="A22" s="265" t="str">
        <f t="shared" si="0"/>
        <v>事業所別排出量(NO.4)（平成29年度）</v>
      </c>
      <c r="B22" s="395" t="str">
        <f>'6-4. CO2排出量_総括'!K35</f>
        <v/>
      </c>
      <c r="D22" s="20">
        <v>4</v>
      </c>
    </row>
    <row r="23" spans="1:5" ht="14.25" thickBot="1" x14ac:dyDescent="0.45">
      <c r="A23" s="265" t="str">
        <f t="shared" si="0"/>
        <v>事業所別排出量(NO.5)（平成29年度）</v>
      </c>
      <c r="B23" s="395" t="str">
        <f>'6-4. CO2排出量_総括'!K36</f>
        <v/>
      </c>
      <c r="D23" s="20">
        <v>5</v>
      </c>
    </row>
    <row r="24" spans="1:5" x14ac:dyDescent="0.4">
      <c r="A24" s="266" t="str">
        <f>"事業所別排出量(NO."&amp;D19&amp;")"&amp;$E$20</f>
        <v>事業所別排出量(NO.1)（平成30年度）</v>
      </c>
      <c r="B24" s="396" t="str">
        <f>'6-4. CO2排出量_総括'!M32</f>
        <v/>
      </c>
    </row>
    <row r="25" spans="1:5" x14ac:dyDescent="0.4">
      <c r="A25" s="265" t="str">
        <f>"事業所別排出量(NO."&amp;D20&amp;")"&amp;$E$20</f>
        <v>事業所別排出量(NO.2)（平成30年度）</v>
      </c>
      <c r="B25" s="395" t="str">
        <f>'6-4. CO2排出量_総括'!M33</f>
        <v/>
      </c>
    </row>
    <row r="26" spans="1:5" x14ac:dyDescent="0.4">
      <c r="A26" s="265" t="str">
        <f>"事業所別排出量(NO."&amp;D21&amp;")"&amp;$E$20</f>
        <v>事業所別排出量(NO.3)（平成30年度）</v>
      </c>
      <c r="B26" s="395" t="str">
        <f>'6-4. CO2排出量_総括'!M34</f>
        <v/>
      </c>
    </row>
    <row r="27" spans="1:5" x14ac:dyDescent="0.4">
      <c r="A27" s="265" t="str">
        <f>"事業所別排出量(NO."&amp;D22&amp;")"&amp;$E$20</f>
        <v>事業所別排出量(NO.4)（平成30年度）</v>
      </c>
      <c r="B27" s="395" t="str">
        <f>'6-4. CO2排出量_総括'!M35</f>
        <v/>
      </c>
    </row>
    <row r="28" spans="1:5" ht="14.25" thickBot="1" x14ac:dyDescent="0.45">
      <c r="A28" s="265" t="str">
        <f>"事業所別排出量(NO."&amp;D23&amp;")"&amp;$E$20</f>
        <v>事業所別排出量(NO.5)（平成30年度）</v>
      </c>
      <c r="B28" s="395" t="str">
        <f>'6-4. CO2排出量_総括'!M36</f>
        <v/>
      </c>
    </row>
    <row r="29" spans="1:5" x14ac:dyDescent="0.4">
      <c r="A29" s="266" t="str">
        <f>"事業所別排出量(NO."&amp;D19&amp;")"&amp;$E$21</f>
        <v>事業所別排出量(NO.1)（平成31年度）</v>
      </c>
      <c r="B29" s="396" t="str">
        <f>'6-4. CO2排出量_総括'!O32</f>
        <v/>
      </c>
    </row>
    <row r="30" spans="1:5" x14ac:dyDescent="0.4">
      <c r="A30" s="265" t="str">
        <f>"事業所別排出量(NO."&amp;D20&amp;")"&amp;$E$21</f>
        <v>事業所別排出量(NO.2)（平成31年度）</v>
      </c>
      <c r="B30" s="395" t="str">
        <f>'6-4. CO2排出量_総括'!O33</f>
        <v/>
      </c>
    </row>
    <row r="31" spans="1:5" x14ac:dyDescent="0.4">
      <c r="A31" s="265" t="str">
        <f>"事業所別排出量(NO."&amp;D21&amp;")"&amp;$E$21</f>
        <v>事業所別排出量(NO.3)（平成31年度）</v>
      </c>
      <c r="B31" s="395" t="str">
        <f>'6-4. CO2排出量_総括'!O34</f>
        <v/>
      </c>
    </row>
    <row r="32" spans="1:5" x14ac:dyDescent="0.4">
      <c r="A32" s="265" t="str">
        <f>"事業所別排出量(NO."&amp;D22&amp;")"&amp;$E$21</f>
        <v>事業所別排出量(NO.4)（平成31年度）</v>
      </c>
      <c r="B32" s="395" t="str">
        <f>'6-4. CO2排出量_総括'!O35</f>
        <v/>
      </c>
    </row>
    <row r="33" spans="1:2" x14ac:dyDescent="0.4">
      <c r="A33" s="265" t="str">
        <f>"事業所別排出量(NO."&amp;D23&amp;")"&amp;$E$21</f>
        <v>事業所別排出量(NO.5)（平成31年度）</v>
      </c>
      <c r="B33" s="395" t="str">
        <f>'6-4. CO2排出量_総括'!O36</f>
        <v/>
      </c>
    </row>
  </sheetData>
  <sheetProtection algorithmName="SHA-512" hashValue="VvTzy+gaV/E9h8Z2X61d9AaJqn89ZDwXJLEW/priXyeShT/yUuOYqPPtYUOW1Ck5bVuh9wKPmfaQUOqJffikcg==" saltValue="HjLZNL5cSxcfcrBTjUA/4g==" spinCount="100000" sheet="1" scenarios="1" formatRows="0"/>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99"/>
    <col min="2" max="2" width="8.75" style="197"/>
    <col min="3" max="3" width="8.75" style="198"/>
    <col min="4" max="4" width="25.5" style="199" customWidth="1"/>
    <col min="5" max="5" width="8.75" style="199"/>
    <col min="6" max="6" width="16.75" style="199" customWidth="1"/>
    <col min="7" max="8" width="8.75" style="199"/>
    <col min="9" max="9" width="17.25" style="199" customWidth="1"/>
    <col min="10" max="16384" width="8.75" style="199"/>
  </cols>
  <sheetData>
    <row r="4" spans="2:10" x14ac:dyDescent="0.4">
      <c r="D4" s="199" t="s">
        <v>796</v>
      </c>
    </row>
    <row r="6" spans="2:10" x14ac:dyDescent="0.4">
      <c r="B6" s="197" t="s">
        <v>742</v>
      </c>
    </row>
    <row r="7" spans="2:10" ht="19.5" thickBot="1" x14ac:dyDescent="0.45">
      <c r="B7" s="197" t="s">
        <v>743</v>
      </c>
      <c r="C7" s="198" t="s">
        <v>744</v>
      </c>
      <c r="D7" s="200" t="s">
        <v>661</v>
      </c>
      <c r="E7" s="200" t="s">
        <v>697</v>
      </c>
      <c r="F7" s="200" t="s">
        <v>726</v>
      </c>
      <c r="G7" s="200" t="s">
        <v>725</v>
      </c>
      <c r="H7" s="200" t="s">
        <v>701</v>
      </c>
      <c r="I7" s="201" t="s">
        <v>703</v>
      </c>
      <c r="J7" s="202" t="s">
        <v>791</v>
      </c>
    </row>
    <row r="8" spans="2:10" x14ac:dyDescent="0.4">
      <c r="B8" s="197">
        <v>1.2</v>
      </c>
      <c r="C8" s="198" t="s">
        <v>746</v>
      </c>
      <c r="D8" s="203" t="s">
        <v>609</v>
      </c>
      <c r="E8" s="204">
        <v>1</v>
      </c>
      <c r="F8" s="205" t="s">
        <v>727</v>
      </c>
      <c r="G8" s="205" t="s">
        <v>699</v>
      </c>
      <c r="H8" s="206" t="s">
        <v>705</v>
      </c>
      <c r="I8" s="205" t="s">
        <v>719</v>
      </c>
      <c r="J8" s="207" t="s">
        <v>792</v>
      </c>
    </row>
    <row r="9" spans="2:10" x14ac:dyDescent="0.4">
      <c r="B9" s="197">
        <v>1.1000000000000001</v>
      </c>
      <c r="C9" s="198" t="s">
        <v>745</v>
      </c>
      <c r="D9" s="208" t="s">
        <v>610</v>
      </c>
      <c r="E9" s="209">
        <v>0</v>
      </c>
      <c r="F9" s="201" t="s">
        <v>727</v>
      </c>
      <c r="G9" s="201" t="s">
        <v>700</v>
      </c>
      <c r="H9" s="201" t="s">
        <v>720</v>
      </c>
      <c r="I9" s="201" t="s">
        <v>704</v>
      </c>
      <c r="J9" s="210" t="s">
        <v>792</v>
      </c>
    </row>
    <row r="10" spans="2:10" x14ac:dyDescent="0.4">
      <c r="B10" s="197">
        <v>1.1000000000000001</v>
      </c>
      <c r="C10" s="198" t="s">
        <v>745</v>
      </c>
      <c r="D10" s="208" t="s">
        <v>611</v>
      </c>
      <c r="E10" s="209">
        <v>0</v>
      </c>
      <c r="F10" s="201" t="s">
        <v>727</v>
      </c>
      <c r="G10" s="201" t="s">
        <v>700</v>
      </c>
      <c r="H10" s="201" t="s">
        <v>720</v>
      </c>
      <c r="I10" s="201" t="s">
        <v>704</v>
      </c>
      <c r="J10" s="210" t="s">
        <v>792</v>
      </c>
    </row>
    <row r="11" spans="2:10" x14ac:dyDescent="0.4">
      <c r="B11" s="197">
        <v>1.1000000000000001</v>
      </c>
      <c r="C11" s="198" t="s">
        <v>745</v>
      </c>
      <c r="D11" s="208" t="s">
        <v>612</v>
      </c>
      <c r="E11" s="209">
        <v>0</v>
      </c>
      <c r="F11" s="201" t="s">
        <v>727</v>
      </c>
      <c r="G11" s="201" t="s">
        <v>700</v>
      </c>
      <c r="H11" s="201" t="s">
        <v>720</v>
      </c>
      <c r="I11" s="201" t="s">
        <v>704</v>
      </c>
      <c r="J11" s="210" t="s">
        <v>792</v>
      </c>
    </row>
    <row r="12" spans="2:10" x14ac:dyDescent="0.4">
      <c r="B12" s="197">
        <v>1.1000000000000001</v>
      </c>
      <c r="C12" s="198" t="s">
        <v>745</v>
      </c>
      <c r="D12" s="208" t="s">
        <v>613</v>
      </c>
      <c r="E12" s="209">
        <v>0</v>
      </c>
      <c r="F12" s="201" t="s">
        <v>727</v>
      </c>
      <c r="G12" s="201" t="s">
        <v>700</v>
      </c>
      <c r="H12" s="201" t="s">
        <v>720</v>
      </c>
      <c r="I12" s="201" t="s">
        <v>704</v>
      </c>
      <c r="J12" s="210" t="s">
        <v>792</v>
      </c>
    </row>
    <row r="13" spans="2:10" x14ac:dyDescent="0.4">
      <c r="B13" s="197">
        <v>1.1000000000000001</v>
      </c>
      <c r="C13" s="198" t="s">
        <v>745</v>
      </c>
      <c r="D13" s="208" t="s">
        <v>614</v>
      </c>
      <c r="E13" s="209">
        <v>0</v>
      </c>
      <c r="F13" s="201" t="s">
        <v>727</v>
      </c>
      <c r="G13" s="201" t="s">
        <v>700</v>
      </c>
      <c r="H13" s="201" t="s">
        <v>720</v>
      </c>
      <c r="I13" s="201" t="s">
        <v>704</v>
      </c>
      <c r="J13" s="210" t="s">
        <v>792</v>
      </c>
    </row>
    <row r="14" spans="2:10" x14ac:dyDescent="0.4">
      <c r="B14" s="197">
        <v>1.1000000000000001</v>
      </c>
      <c r="C14" s="198" t="s">
        <v>745</v>
      </c>
      <c r="D14" s="208" t="s">
        <v>615</v>
      </c>
      <c r="E14" s="209">
        <v>0</v>
      </c>
      <c r="F14" s="201" t="s">
        <v>727</v>
      </c>
      <c r="G14" s="202" t="s">
        <v>694</v>
      </c>
      <c r="H14" s="201" t="s">
        <v>721</v>
      </c>
      <c r="I14" s="201" t="s">
        <v>704</v>
      </c>
      <c r="J14" s="210" t="s">
        <v>792</v>
      </c>
    </row>
    <row r="15" spans="2:10" x14ac:dyDescent="0.4">
      <c r="B15" s="197">
        <v>1.1000000000000001</v>
      </c>
      <c r="C15" s="198" t="s">
        <v>745</v>
      </c>
      <c r="D15" s="208" t="s">
        <v>616</v>
      </c>
      <c r="E15" s="209">
        <v>0</v>
      </c>
      <c r="F15" s="201" t="s">
        <v>727</v>
      </c>
      <c r="G15" s="202" t="s">
        <v>694</v>
      </c>
      <c r="H15" s="201" t="s">
        <v>721</v>
      </c>
      <c r="I15" s="201" t="s">
        <v>704</v>
      </c>
      <c r="J15" s="210" t="s">
        <v>792</v>
      </c>
    </row>
    <row r="16" spans="2:10" x14ac:dyDescent="0.4">
      <c r="B16" s="197">
        <v>1.1000000000000001</v>
      </c>
      <c r="C16" s="198" t="s">
        <v>745</v>
      </c>
      <c r="D16" s="208" t="s">
        <v>617</v>
      </c>
      <c r="E16" s="209">
        <v>0</v>
      </c>
      <c r="F16" s="201" t="s">
        <v>727</v>
      </c>
      <c r="G16" s="202" t="s">
        <v>694</v>
      </c>
      <c r="H16" s="201" t="s">
        <v>721</v>
      </c>
      <c r="I16" s="201" t="s">
        <v>704</v>
      </c>
      <c r="J16" s="210" t="s">
        <v>792</v>
      </c>
    </row>
    <row r="17" spans="2:10" x14ac:dyDescent="0.4">
      <c r="B17" s="197">
        <v>1.1000000000000001</v>
      </c>
      <c r="C17" s="198" t="s">
        <v>745</v>
      </c>
      <c r="D17" s="208" t="s">
        <v>618</v>
      </c>
      <c r="E17" s="209">
        <v>0</v>
      </c>
      <c r="F17" s="201" t="s">
        <v>727</v>
      </c>
      <c r="G17" s="202" t="s">
        <v>694</v>
      </c>
      <c r="H17" s="201" t="s">
        <v>721</v>
      </c>
      <c r="I17" s="201" t="s">
        <v>704</v>
      </c>
      <c r="J17" s="210" t="s">
        <v>792</v>
      </c>
    </row>
    <row r="18" spans="2:10" x14ac:dyDescent="0.4">
      <c r="B18" s="197">
        <v>1.1000000000000001</v>
      </c>
      <c r="C18" s="198" t="s">
        <v>745</v>
      </c>
      <c r="D18" s="208" t="s">
        <v>619</v>
      </c>
      <c r="E18" s="209">
        <v>0</v>
      </c>
      <c r="F18" s="201" t="s">
        <v>727</v>
      </c>
      <c r="G18" s="202" t="s">
        <v>694</v>
      </c>
      <c r="H18" s="201" t="s">
        <v>721</v>
      </c>
      <c r="I18" s="201" t="s">
        <v>704</v>
      </c>
      <c r="J18" s="210" t="s">
        <v>792</v>
      </c>
    </row>
    <row r="19" spans="2:10" x14ac:dyDescent="0.4">
      <c r="B19" s="197">
        <v>1.1000000000000001</v>
      </c>
      <c r="C19" s="198" t="s">
        <v>745</v>
      </c>
      <c r="D19" s="208" t="s">
        <v>620</v>
      </c>
      <c r="E19" s="209">
        <v>0</v>
      </c>
      <c r="F19" s="201" t="s">
        <v>727</v>
      </c>
      <c r="G19" s="202" t="s">
        <v>694</v>
      </c>
      <c r="H19" s="201" t="s">
        <v>721</v>
      </c>
      <c r="I19" s="201" t="s">
        <v>704</v>
      </c>
      <c r="J19" s="210" t="s">
        <v>792</v>
      </c>
    </row>
    <row r="20" spans="2:10" x14ac:dyDescent="0.4">
      <c r="B20" s="197">
        <v>1.1000000000000001</v>
      </c>
      <c r="C20" s="198" t="s">
        <v>745</v>
      </c>
      <c r="D20" s="208" t="s">
        <v>621</v>
      </c>
      <c r="E20" s="209">
        <v>0</v>
      </c>
      <c r="F20" s="201" t="s">
        <v>727</v>
      </c>
      <c r="G20" s="202" t="s">
        <v>694</v>
      </c>
      <c r="H20" s="201" t="s">
        <v>721</v>
      </c>
      <c r="I20" s="201" t="s">
        <v>704</v>
      </c>
      <c r="J20" s="210" t="s">
        <v>792</v>
      </c>
    </row>
    <row r="21" spans="2:10" x14ac:dyDescent="0.4">
      <c r="B21" s="197">
        <v>1.1000000000000001</v>
      </c>
      <c r="C21" s="198" t="s">
        <v>745</v>
      </c>
      <c r="D21" s="208" t="s">
        <v>622</v>
      </c>
      <c r="E21" s="209">
        <v>0</v>
      </c>
      <c r="F21" s="201" t="s">
        <v>727</v>
      </c>
      <c r="G21" s="202" t="s">
        <v>694</v>
      </c>
      <c r="H21" s="201" t="s">
        <v>721</v>
      </c>
      <c r="I21" s="201" t="s">
        <v>704</v>
      </c>
      <c r="J21" s="210" t="s">
        <v>792</v>
      </c>
    </row>
    <row r="22" spans="2:10" x14ac:dyDescent="0.4">
      <c r="B22" s="197">
        <v>1.1000000000000001</v>
      </c>
      <c r="C22" s="198" t="s">
        <v>745</v>
      </c>
      <c r="D22" s="208" t="s">
        <v>623</v>
      </c>
      <c r="E22" s="209">
        <v>0</v>
      </c>
      <c r="F22" s="201" t="s">
        <v>727</v>
      </c>
      <c r="G22" s="202" t="s">
        <v>694</v>
      </c>
      <c r="H22" s="201" t="s">
        <v>721</v>
      </c>
      <c r="I22" s="201" t="s">
        <v>704</v>
      </c>
      <c r="J22" s="210" t="s">
        <v>792</v>
      </c>
    </row>
    <row r="23" spans="2:10" x14ac:dyDescent="0.4">
      <c r="B23" s="197">
        <v>1.1000000000000001</v>
      </c>
      <c r="C23" s="198" t="s">
        <v>745</v>
      </c>
      <c r="D23" s="208" t="s">
        <v>624</v>
      </c>
      <c r="E23" s="209">
        <v>0</v>
      </c>
      <c r="F23" s="201" t="s">
        <v>727</v>
      </c>
      <c r="G23" s="202" t="s">
        <v>694</v>
      </c>
      <c r="H23" s="201" t="s">
        <v>721</v>
      </c>
      <c r="I23" s="201" t="s">
        <v>704</v>
      </c>
      <c r="J23" s="210" t="s">
        <v>792</v>
      </c>
    </row>
    <row r="24" spans="2:10" x14ac:dyDescent="0.4">
      <c r="B24" s="197">
        <v>1.1000000000000001</v>
      </c>
      <c r="C24" s="198" t="s">
        <v>745</v>
      </c>
      <c r="D24" s="208" t="s">
        <v>625</v>
      </c>
      <c r="E24" s="209">
        <v>0</v>
      </c>
      <c r="F24" s="201" t="s">
        <v>727</v>
      </c>
      <c r="G24" s="201" t="s">
        <v>700</v>
      </c>
      <c r="H24" s="201" t="s">
        <v>720</v>
      </c>
      <c r="I24" s="201" t="s">
        <v>704</v>
      </c>
      <c r="J24" s="210" t="s">
        <v>792</v>
      </c>
    </row>
    <row r="25" spans="2:10" x14ac:dyDescent="0.4">
      <c r="B25" s="197">
        <v>1.1000000000000001</v>
      </c>
      <c r="C25" s="198" t="s">
        <v>745</v>
      </c>
      <c r="D25" s="208" t="s">
        <v>626</v>
      </c>
      <c r="E25" s="209">
        <v>0</v>
      </c>
      <c r="F25" s="201" t="s">
        <v>727</v>
      </c>
      <c r="G25" s="201" t="s">
        <v>700</v>
      </c>
      <c r="H25" s="201" t="s">
        <v>720</v>
      </c>
      <c r="I25" s="201" t="s">
        <v>704</v>
      </c>
      <c r="J25" s="210" t="s">
        <v>792</v>
      </c>
    </row>
    <row r="26" spans="2:10" x14ac:dyDescent="0.4">
      <c r="B26" s="197">
        <v>1.1000000000000001</v>
      </c>
      <c r="C26" s="198" t="s">
        <v>745</v>
      </c>
      <c r="D26" s="208" t="s">
        <v>627</v>
      </c>
      <c r="E26" s="209">
        <v>0</v>
      </c>
      <c r="F26" s="201" t="s">
        <v>727</v>
      </c>
      <c r="G26" s="202" t="s">
        <v>698</v>
      </c>
      <c r="H26" s="201" t="s">
        <v>722</v>
      </c>
      <c r="I26" s="201" t="s">
        <v>704</v>
      </c>
      <c r="J26" s="210" t="s">
        <v>792</v>
      </c>
    </row>
    <row r="27" spans="2:10" x14ac:dyDescent="0.4">
      <c r="B27" s="197">
        <v>1.1000000000000001</v>
      </c>
      <c r="C27" s="198" t="s">
        <v>745</v>
      </c>
      <c r="D27" s="208" t="s">
        <v>628</v>
      </c>
      <c r="E27" s="209">
        <v>0</v>
      </c>
      <c r="F27" s="201" t="s">
        <v>727</v>
      </c>
      <c r="G27" s="201" t="s">
        <v>700</v>
      </c>
      <c r="H27" s="201" t="s">
        <v>720</v>
      </c>
      <c r="I27" s="201" t="s">
        <v>704</v>
      </c>
      <c r="J27" s="210" t="s">
        <v>792</v>
      </c>
    </row>
    <row r="28" spans="2:10" x14ac:dyDescent="0.4">
      <c r="B28" s="197">
        <v>1.1000000000000001</v>
      </c>
      <c r="C28" s="198" t="s">
        <v>745</v>
      </c>
      <c r="D28" s="208" t="s">
        <v>874</v>
      </c>
      <c r="E28" s="209">
        <v>0</v>
      </c>
      <c r="F28" s="201" t="s">
        <v>727</v>
      </c>
      <c r="G28" s="202" t="s">
        <v>698</v>
      </c>
      <c r="H28" s="201" t="s">
        <v>722</v>
      </c>
      <c r="I28" s="201" t="s">
        <v>704</v>
      </c>
      <c r="J28" s="210" t="s">
        <v>792</v>
      </c>
    </row>
    <row r="29" spans="2:10" x14ac:dyDescent="0.4">
      <c r="B29" s="197">
        <v>1.1000000000000001</v>
      </c>
      <c r="C29" s="198" t="s">
        <v>745</v>
      </c>
      <c r="D29" s="208" t="s">
        <v>630</v>
      </c>
      <c r="E29" s="209">
        <v>0</v>
      </c>
      <c r="F29" s="201" t="s">
        <v>727</v>
      </c>
      <c r="G29" s="201" t="s">
        <v>700</v>
      </c>
      <c r="H29" s="201" t="s">
        <v>720</v>
      </c>
      <c r="I29" s="201" t="s">
        <v>704</v>
      </c>
      <c r="J29" s="210" t="s">
        <v>792</v>
      </c>
    </row>
    <row r="30" spans="2:10" x14ac:dyDescent="0.4">
      <c r="B30" s="197">
        <v>1.1000000000000001</v>
      </c>
      <c r="C30" s="198" t="s">
        <v>745</v>
      </c>
      <c r="D30" s="208" t="s">
        <v>631</v>
      </c>
      <c r="E30" s="209">
        <v>0</v>
      </c>
      <c r="F30" s="201" t="s">
        <v>727</v>
      </c>
      <c r="G30" s="201" t="s">
        <v>700</v>
      </c>
      <c r="H30" s="201" t="s">
        <v>720</v>
      </c>
      <c r="I30" s="201" t="s">
        <v>704</v>
      </c>
      <c r="J30" s="210" t="s">
        <v>792</v>
      </c>
    </row>
    <row r="31" spans="2:10" x14ac:dyDescent="0.4">
      <c r="B31" s="197">
        <v>1.1000000000000001</v>
      </c>
      <c r="C31" s="198" t="s">
        <v>745</v>
      </c>
      <c r="D31" s="208" t="s">
        <v>632</v>
      </c>
      <c r="E31" s="209">
        <v>0</v>
      </c>
      <c r="F31" s="201" t="s">
        <v>727</v>
      </c>
      <c r="G31" s="202" t="s">
        <v>694</v>
      </c>
      <c r="H31" s="201" t="s">
        <v>721</v>
      </c>
      <c r="I31" s="201" t="s">
        <v>704</v>
      </c>
      <c r="J31" s="210" t="s">
        <v>792</v>
      </c>
    </row>
    <row r="32" spans="2:10" x14ac:dyDescent="0.4">
      <c r="B32" s="197">
        <v>1.1000000000000001</v>
      </c>
      <c r="C32" s="198" t="s">
        <v>745</v>
      </c>
      <c r="D32" s="208" t="s">
        <v>633</v>
      </c>
      <c r="E32" s="209">
        <v>0</v>
      </c>
      <c r="F32" s="201" t="s">
        <v>727</v>
      </c>
      <c r="G32" s="202" t="s">
        <v>698</v>
      </c>
      <c r="H32" s="201" t="s">
        <v>722</v>
      </c>
      <c r="I32" s="201" t="s">
        <v>704</v>
      </c>
      <c r="J32" s="210" t="s">
        <v>792</v>
      </c>
    </row>
    <row r="33" spans="2:11" x14ac:dyDescent="0.4">
      <c r="B33" s="197">
        <v>1.1000000000000001</v>
      </c>
      <c r="C33" s="198" t="s">
        <v>745</v>
      </c>
      <c r="D33" s="208" t="s">
        <v>634</v>
      </c>
      <c r="E33" s="209">
        <v>0</v>
      </c>
      <c r="F33" s="201" t="s">
        <v>727</v>
      </c>
      <c r="G33" s="202" t="s">
        <v>698</v>
      </c>
      <c r="H33" s="201" t="s">
        <v>722</v>
      </c>
      <c r="I33" s="201" t="s">
        <v>704</v>
      </c>
      <c r="J33" s="210" t="s">
        <v>792</v>
      </c>
    </row>
    <row r="34" spans="2:11" x14ac:dyDescent="0.4">
      <c r="B34" s="197">
        <v>1.1000000000000001</v>
      </c>
      <c r="C34" s="198" t="s">
        <v>745</v>
      </c>
      <c r="D34" s="208" t="s">
        <v>635</v>
      </c>
      <c r="E34" s="209">
        <v>0</v>
      </c>
      <c r="F34" s="201" t="s">
        <v>727</v>
      </c>
      <c r="G34" s="202" t="s">
        <v>698</v>
      </c>
      <c r="H34" s="201" t="s">
        <v>722</v>
      </c>
      <c r="I34" s="201" t="s">
        <v>704</v>
      </c>
      <c r="J34" s="210" t="s">
        <v>792</v>
      </c>
    </row>
    <row r="35" spans="2:11" x14ac:dyDescent="0.4">
      <c r="B35" s="197">
        <v>1.1000000000000001</v>
      </c>
      <c r="C35" s="198" t="s">
        <v>745</v>
      </c>
      <c r="D35" s="208" t="s">
        <v>636</v>
      </c>
      <c r="E35" s="209">
        <v>0</v>
      </c>
      <c r="F35" s="201" t="s">
        <v>727</v>
      </c>
      <c r="G35" s="202" t="s">
        <v>698</v>
      </c>
      <c r="H35" s="201" t="s">
        <v>722</v>
      </c>
      <c r="I35" s="201" t="s">
        <v>704</v>
      </c>
      <c r="J35" s="210" t="s">
        <v>792</v>
      </c>
    </row>
    <row r="36" spans="2:11" x14ac:dyDescent="0.4">
      <c r="B36" s="197">
        <v>1.3</v>
      </c>
      <c r="C36" s="198" t="s">
        <v>747</v>
      </c>
      <c r="D36" s="208" t="s">
        <v>637</v>
      </c>
      <c r="E36" s="209">
        <v>1</v>
      </c>
      <c r="F36" s="201" t="s">
        <v>727</v>
      </c>
      <c r="G36" s="201" t="s">
        <v>702</v>
      </c>
      <c r="H36" s="211" t="s">
        <v>705</v>
      </c>
      <c r="I36" s="201" t="s">
        <v>704</v>
      </c>
      <c r="J36" s="210" t="s">
        <v>792</v>
      </c>
    </row>
    <row r="37" spans="2:11" x14ac:dyDescent="0.4">
      <c r="B37" s="197">
        <v>1.3</v>
      </c>
      <c r="C37" s="198" t="s">
        <v>747</v>
      </c>
      <c r="D37" s="208" t="s">
        <v>638</v>
      </c>
      <c r="E37" s="209">
        <v>1</v>
      </c>
      <c r="F37" s="201" t="s">
        <v>727</v>
      </c>
      <c r="G37" s="201" t="s">
        <v>702</v>
      </c>
      <c r="H37" s="211" t="s">
        <v>705</v>
      </c>
      <c r="I37" s="201" t="s">
        <v>704</v>
      </c>
      <c r="J37" s="210" t="s">
        <v>792</v>
      </c>
    </row>
    <row r="38" spans="2:11" x14ac:dyDescent="0.4">
      <c r="B38" s="197">
        <v>1.3</v>
      </c>
      <c r="C38" s="198" t="s">
        <v>747</v>
      </c>
      <c r="D38" s="208" t="s">
        <v>639</v>
      </c>
      <c r="E38" s="209">
        <v>1</v>
      </c>
      <c r="F38" s="201" t="s">
        <v>727</v>
      </c>
      <c r="G38" s="201" t="s">
        <v>702</v>
      </c>
      <c r="H38" s="211" t="s">
        <v>705</v>
      </c>
      <c r="I38" s="201" t="s">
        <v>704</v>
      </c>
      <c r="J38" s="210" t="s">
        <v>792</v>
      </c>
    </row>
    <row r="39" spans="2:11" x14ac:dyDescent="0.4">
      <c r="B39" s="197">
        <v>1.3</v>
      </c>
      <c r="C39" s="198" t="s">
        <v>747</v>
      </c>
      <c r="D39" s="208" t="s">
        <v>640</v>
      </c>
      <c r="E39" s="209">
        <v>1</v>
      </c>
      <c r="F39" s="201" t="s">
        <v>727</v>
      </c>
      <c r="G39" s="201" t="s">
        <v>702</v>
      </c>
      <c r="H39" s="211" t="s">
        <v>705</v>
      </c>
      <c r="I39" s="201" t="s">
        <v>704</v>
      </c>
      <c r="J39" s="210" t="s">
        <v>792</v>
      </c>
    </row>
    <row r="40" spans="2:11" x14ac:dyDescent="0.4">
      <c r="B40" s="212">
        <v>1.4</v>
      </c>
      <c r="C40" s="213" t="s">
        <v>748</v>
      </c>
      <c r="D40" s="214" t="s">
        <v>641</v>
      </c>
      <c r="E40" s="215">
        <v>1</v>
      </c>
      <c r="F40" s="216" t="s">
        <v>728</v>
      </c>
      <c r="G40" s="216" t="s">
        <v>699</v>
      </c>
      <c r="H40" s="217" t="s">
        <v>705</v>
      </c>
      <c r="I40" s="216" t="s">
        <v>719</v>
      </c>
      <c r="J40" s="218" t="s">
        <v>705</v>
      </c>
      <c r="K40" s="214" t="s">
        <v>786</v>
      </c>
    </row>
    <row r="41" spans="2:11" x14ac:dyDescent="0.4">
      <c r="B41" s="212">
        <v>1.4</v>
      </c>
      <c r="C41" s="213" t="s">
        <v>748</v>
      </c>
      <c r="D41" s="214" t="s">
        <v>642</v>
      </c>
      <c r="E41" s="215">
        <v>1</v>
      </c>
      <c r="F41" s="216" t="s">
        <v>729</v>
      </c>
      <c r="G41" s="216" t="s">
        <v>699</v>
      </c>
      <c r="H41" s="217" t="s">
        <v>705</v>
      </c>
      <c r="I41" s="216" t="s">
        <v>719</v>
      </c>
      <c r="J41" s="218" t="s">
        <v>705</v>
      </c>
      <c r="K41" s="214" t="s">
        <v>787</v>
      </c>
    </row>
    <row r="42" spans="2:11" x14ac:dyDescent="0.4">
      <c r="B42" s="212">
        <v>1.4</v>
      </c>
      <c r="C42" s="213" t="s">
        <v>748</v>
      </c>
      <c r="D42" s="214" t="s">
        <v>643</v>
      </c>
      <c r="E42" s="215">
        <v>1</v>
      </c>
      <c r="F42" s="216" t="s">
        <v>728</v>
      </c>
      <c r="G42" s="216" t="s">
        <v>702</v>
      </c>
      <c r="H42" s="217" t="s">
        <v>705</v>
      </c>
      <c r="I42" s="216" t="s">
        <v>704</v>
      </c>
      <c r="J42" s="218" t="s">
        <v>705</v>
      </c>
      <c r="K42" s="214" t="s">
        <v>788</v>
      </c>
    </row>
    <row r="43" spans="2:11" x14ac:dyDescent="0.4">
      <c r="B43" s="212">
        <v>1.4</v>
      </c>
      <c r="C43" s="213" t="s">
        <v>748</v>
      </c>
      <c r="D43" s="214" t="s">
        <v>644</v>
      </c>
      <c r="E43" s="215">
        <v>1</v>
      </c>
      <c r="F43" s="216" t="s">
        <v>729</v>
      </c>
      <c r="G43" s="216" t="s">
        <v>702</v>
      </c>
      <c r="H43" s="217" t="s">
        <v>705</v>
      </c>
      <c r="I43" s="216" t="s">
        <v>704</v>
      </c>
      <c r="J43" s="218" t="s">
        <v>705</v>
      </c>
      <c r="K43" s="214" t="s">
        <v>789</v>
      </c>
    </row>
    <row r="44" spans="2:11" x14ac:dyDescent="0.4">
      <c r="B44" s="197">
        <v>2</v>
      </c>
      <c r="C44" s="198" t="s">
        <v>749</v>
      </c>
      <c r="D44" s="208" t="s">
        <v>645</v>
      </c>
      <c r="E44" s="209">
        <v>1</v>
      </c>
      <c r="F44" s="201" t="s">
        <v>730</v>
      </c>
      <c r="G44" s="201" t="s">
        <v>700</v>
      </c>
      <c r="H44" s="211" t="s">
        <v>705</v>
      </c>
      <c r="I44" s="201" t="s">
        <v>707</v>
      </c>
      <c r="J44" s="218" t="s">
        <v>705</v>
      </c>
    </row>
    <row r="45" spans="2:11" x14ac:dyDescent="0.4">
      <c r="B45" s="197">
        <v>2</v>
      </c>
      <c r="C45" s="198" t="s">
        <v>749</v>
      </c>
      <c r="D45" s="208" t="s">
        <v>646</v>
      </c>
      <c r="E45" s="209">
        <v>1</v>
      </c>
      <c r="F45" s="201" t="s">
        <v>730</v>
      </c>
      <c r="G45" s="201" t="s">
        <v>700</v>
      </c>
      <c r="H45" s="211" t="s">
        <v>705</v>
      </c>
      <c r="I45" s="201" t="s">
        <v>707</v>
      </c>
      <c r="J45" s="218" t="s">
        <v>705</v>
      </c>
    </row>
    <row r="46" spans="2:11" x14ac:dyDescent="0.4">
      <c r="B46" s="197">
        <v>2</v>
      </c>
      <c r="C46" s="198" t="s">
        <v>749</v>
      </c>
      <c r="D46" s="208" t="s">
        <v>647</v>
      </c>
      <c r="E46" s="209">
        <v>1</v>
      </c>
      <c r="F46" s="201" t="s">
        <v>730</v>
      </c>
      <c r="G46" s="201" t="s">
        <v>700</v>
      </c>
      <c r="H46" s="211" t="s">
        <v>705</v>
      </c>
      <c r="I46" s="201" t="s">
        <v>707</v>
      </c>
      <c r="J46" s="218" t="s">
        <v>705</v>
      </c>
    </row>
    <row r="47" spans="2:11" x14ac:dyDescent="0.4">
      <c r="B47" s="197">
        <v>2</v>
      </c>
      <c r="C47" s="198" t="s">
        <v>749</v>
      </c>
      <c r="D47" s="208" t="s">
        <v>648</v>
      </c>
      <c r="E47" s="209">
        <v>1</v>
      </c>
      <c r="F47" s="201" t="s">
        <v>730</v>
      </c>
      <c r="G47" s="201" t="s">
        <v>700</v>
      </c>
      <c r="H47" s="211" t="s">
        <v>705</v>
      </c>
      <c r="I47" s="201" t="s">
        <v>707</v>
      </c>
      <c r="J47" s="218" t="s">
        <v>705</v>
      </c>
    </row>
    <row r="48" spans="2:11" x14ac:dyDescent="0.4">
      <c r="B48" s="197">
        <v>2</v>
      </c>
      <c r="C48" s="198" t="s">
        <v>749</v>
      </c>
      <c r="D48" s="208" t="s">
        <v>649</v>
      </c>
      <c r="E48" s="209">
        <v>1</v>
      </c>
      <c r="F48" s="201" t="s">
        <v>730</v>
      </c>
      <c r="G48" s="201" t="s">
        <v>700</v>
      </c>
      <c r="H48" s="211" t="s">
        <v>705</v>
      </c>
      <c r="I48" s="201" t="s">
        <v>707</v>
      </c>
      <c r="J48" s="218" t="s">
        <v>705</v>
      </c>
    </row>
    <row r="49" spans="2:10" x14ac:dyDescent="0.4">
      <c r="B49" s="197">
        <v>2</v>
      </c>
      <c r="C49" s="198" t="s">
        <v>749</v>
      </c>
      <c r="D49" s="208" t="s">
        <v>650</v>
      </c>
      <c r="E49" s="209">
        <v>1</v>
      </c>
      <c r="F49" s="201" t="s">
        <v>730</v>
      </c>
      <c r="G49" s="201" t="s">
        <v>706</v>
      </c>
      <c r="H49" s="211" t="s">
        <v>705</v>
      </c>
      <c r="I49" s="201" t="s">
        <v>708</v>
      </c>
      <c r="J49" s="218" t="s">
        <v>705</v>
      </c>
    </row>
    <row r="50" spans="2:10" x14ac:dyDescent="0.4">
      <c r="B50" s="197">
        <v>2</v>
      </c>
      <c r="C50" s="198" t="s">
        <v>749</v>
      </c>
      <c r="D50" s="208" t="s">
        <v>651</v>
      </c>
      <c r="E50" s="209">
        <v>1</v>
      </c>
      <c r="F50" s="201" t="s">
        <v>730</v>
      </c>
      <c r="G50" s="201" t="s">
        <v>706</v>
      </c>
      <c r="H50" s="211" t="s">
        <v>705</v>
      </c>
      <c r="I50" s="201" t="s">
        <v>708</v>
      </c>
      <c r="J50" s="218" t="s">
        <v>705</v>
      </c>
    </row>
    <row r="51" spans="2:10" x14ac:dyDescent="0.4">
      <c r="B51" s="197">
        <v>2</v>
      </c>
      <c r="C51" s="198" t="s">
        <v>749</v>
      </c>
      <c r="D51" s="208" t="s">
        <v>652</v>
      </c>
      <c r="E51" s="209">
        <v>1</v>
      </c>
      <c r="F51" s="201" t="s">
        <v>730</v>
      </c>
      <c r="G51" s="201" t="s">
        <v>700</v>
      </c>
      <c r="H51" s="211" t="s">
        <v>705</v>
      </c>
      <c r="I51" s="201" t="s">
        <v>707</v>
      </c>
      <c r="J51" s="218" t="s">
        <v>705</v>
      </c>
    </row>
    <row r="52" spans="2:10" x14ac:dyDescent="0.4">
      <c r="B52" s="197">
        <v>2</v>
      </c>
      <c r="C52" s="198" t="s">
        <v>749</v>
      </c>
      <c r="D52" s="208" t="s">
        <v>653</v>
      </c>
      <c r="E52" s="209">
        <v>1</v>
      </c>
      <c r="F52" s="201" t="s">
        <v>730</v>
      </c>
      <c r="G52" s="201" t="s">
        <v>700</v>
      </c>
      <c r="H52" s="211" t="s">
        <v>705</v>
      </c>
      <c r="I52" s="201" t="s">
        <v>707</v>
      </c>
      <c r="J52" s="218" t="s">
        <v>705</v>
      </c>
    </row>
    <row r="53" spans="2:10" x14ac:dyDescent="0.4">
      <c r="B53" s="197">
        <v>3.1</v>
      </c>
      <c r="C53" s="198" t="s">
        <v>750</v>
      </c>
      <c r="D53" s="208" t="s">
        <v>654</v>
      </c>
      <c r="E53" s="209">
        <v>1</v>
      </c>
      <c r="F53" s="201" t="s">
        <v>732</v>
      </c>
      <c r="G53" s="201" t="s">
        <v>700</v>
      </c>
      <c r="H53" s="211" t="s">
        <v>705</v>
      </c>
      <c r="I53" s="201" t="s">
        <v>707</v>
      </c>
      <c r="J53" s="218" t="s">
        <v>705</v>
      </c>
    </row>
    <row r="54" spans="2:10" x14ac:dyDescent="0.4">
      <c r="B54" s="197">
        <v>3.2</v>
      </c>
      <c r="C54" s="198" t="s">
        <v>751</v>
      </c>
      <c r="D54" s="208" t="s">
        <v>738</v>
      </c>
      <c r="E54" s="209">
        <v>1</v>
      </c>
      <c r="F54" s="201" t="s">
        <v>733</v>
      </c>
      <c r="G54" s="201" t="s">
        <v>700</v>
      </c>
      <c r="H54" s="211" t="s">
        <v>705</v>
      </c>
      <c r="I54" s="201" t="s">
        <v>707</v>
      </c>
      <c r="J54" s="218" t="s">
        <v>705</v>
      </c>
    </row>
    <row r="55" spans="2:10" x14ac:dyDescent="0.4">
      <c r="B55" s="197">
        <v>3.2</v>
      </c>
      <c r="C55" s="198" t="s">
        <v>751</v>
      </c>
      <c r="D55" s="208" t="s">
        <v>739</v>
      </c>
      <c r="E55" s="209">
        <v>1</v>
      </c>
      <c r="F55" s="201" t="s">
        <v>733</v>
      </c>
      <c r="G55" s="201" t="s">
        <v>700</v>
      </c>
      <c r="H55" s="211" t="s">
        <v>705</v>
      </c>
      <c r="I55" s="201" t="s">
        <v>707</v>
      </c>
      <c r="J55" s="218" t="s">
        <v>705</v>
      </c>
    </row>
    <row r="56" spans="2:10" x14ac:dyDescent="0.4">
      <c r="B56" s="197">
        <v>3.3</v>
      </c>
      <c r="C56" s="198" t="s">
        <v>752</v>
      </c>
      <c r="D56" s="208" t="s">
        <v>740</v>
      </c>
      <c r="E56" s="209">
        <v>1</v>
      </c>
      <c r="F56" s="201" t="s">
        <v>727</v>
      </c>
      <c r="G56" s="201" t="s">
        <v>700</v>
      </c>
      <c r="H56" s="211" t="s">
        <v>705</v>
      </c>
      <c r="I56" s="201" t="s">
        <v>707</v>
      </c>
      <c r="J56" s="218" t="s">
        <v>705</v>
      </c>
    </row>
    <row r="57" spans="2:10" x14ac:dyDescent="0.4">
      <c r="B57" s="197">
        <v>3.3</v>
      </c>
      <c r="C57" s="198" t="s">
        <v>752</v>
      </c>
      <c r="D57" s="208" t="s">
        <v>741</v>
      </c>
      <c r="E57" s="209">
        <v>1</v>
      </c>
      <c r="F57" s="201" t="s">
        <v>727</v>
      </c>
      <c r="G57" s="201" t="s">
        <v>700</v>
      </c>
      <c r="H57" s="211" t="s">
        <v>705</v>
      </c>
      <c r="I57" s="201" t="s">
        <v>707</v>
      </c>
      <c r="J57" s="218" t="s">
        <v>705</v>
      </c>
    </row>
    <row r="58" spans="2:10" x14ac:dyDescent="0.4">
      <c r="B58" s="197">
        <v>3.4</v>
      </c>
      <c r="C58" s="198" t="s">
        <v>753</v>
      </c>
      <c r="D58" s="208" t="s">
        <v>655</v>
      </c>
      <c r="E58" s="209">
        <v>1</v>
      </c>
      <c r="F58" s="201" t="s">
        <v>734</v>
      </c>
      <c r="G58" s="201" t="s">
        <v>700</v>
      </c>
      <c r="H58" s="211" t="s">
        <v>705</v>
      </c>
      <c r="I58" s="201" t="s">
        <v>707</v>
      </c>
      <c r="J58" s="218" t="s">
        <v>705</v>
      </c>
    </row>
    <row r="59" spans="2:10" x14ac:dyDescent="0.4">
      <c r="B59" s="197">
        <v>3.5</v>
      </c>
      <c r="C59" s="198" t="s">
        <v>754</v>
      </c>
      <c r="D59" s="208" t="s">
        <v>656</v>
      </c>
      <c r="E59" s="209">
        <v>1</v>
      </c>
      <c r="F59" s="201" t="s">
        <v>727</v>
      </c>
      <c r="G59" s="201" t="s">
        <v>700</v>
      </c>
      <c r="H59" s="211" t="s">
        <v>705</v>
      </c>
      <c r="I59" s="201" t="s">
        <v>707</v>
      </c>
      <c r="J59" s="218" t="s">
        <v>705</v>
      </c>
    </row>
    <row r="60" spans="2:10" x14ac:dyDescent="0.4">
      <c r="B60" s="197">
        <v>3.6</v>
      </c>
      <c r="C60" s="198" t="s">
        <v>755</v>
      </c>
      <c r="D60" s="208" t="s">
        <v>709</v>
      </c>
      <c r="E60" s="209">
        <v>1</v>
      </c>
      <c r="F60" s="201" t="s">
        <v>733</v>
      </c>
      <c r="G60" s="201" t="s">
        <v>700</v>
      </c>
      <c r="H60" s="211" t="s">
        <v>705</v>
      </c>
      <c r="I60" s="201" t="s">
        <v>707</v>
      </c>
      <c r="J60" s="218" t="s">
        <v>705</v>
      </c>
    </row>
    <row r="61" spans="2:10" x14ac:dyDescent="0.4">
      <c r="B61" s="197">
        <v>3.6</v>
      </c>
      <c r="C61" s="198" t="s">
        <v>755</v>
      </c>
      <c r="D61" s="208" t="s">
        <v>710</v>
      </c>
      <c r="E61" s="209">
        <v>1</v>
      </c>
      <c r="F61" s="201" t="s">
        <v>733</v>
      </c>
      <c r="G61" s="201" t="s">
        <v>706</v>
      </c>
      <c r="H61" s="211" t="s">
        <v>705</v>
      </c>
      <c r="I61" s="201" t="s">
        <v>708</v>
      </c>
      <c r="J61" s="218" t="s">
        <v>705</v>
      </c>
    </row>
    <row r="62" spans="2:10" x14ac:dyDescent="0.4">
      <c r="B62" s="197">
        <v>3.6</v>
      </c>
      <c r="C62" s="198" t="s">
        <v>755</v>
      </c>
      <c r="D62" s="208" t="s">
        <v>711</v>
      </c>
      <c r="E62" s="209">
        <v>1</v>
      </c>
      <c r="F62" s="201" t="s">
        <v>733</v>
      </c>
      <c r="G62" s="201" t="s">
        <v>700</v>
      </c>
      <c r="H62" s="211" t="s">
        <v>705</v>
      </c>
      <c r="I62" s="201" t="s">
        <v>707</v>
      </c>
      <c r="J62" s="218" t="s">
        <v>705</v>
      </c>
    </row>
    <row r="63" spans="2:10" x14ac:dyDescent="0.4">
      <c r="B63" s="197">
        <v>3.6</v>
      </c>
      <c r="C63" s="198" t="s">
        <v>755</v>
      </c>
      <c r="D63" s="208" t="s">
        <v>712</v>
      </c>
      <c r="E63" s="209">
        <v>1</v>
      </c>
      <c r="F63" s="201" t="s">
        <v>733</v>
      </c>
      <c r="G63" s="201" t="s">
        <v>700</v>
      </c>
      <c r="H63" s="211" t="s">
        <v>705</v>
      </c>
      <c r="I63" s="201" t="s">
        <v>707</v>
      </c>
      <c r="J63" s="218" t="s">
        <v>705</v>
      </c>
    </row>
    <row r="64" spans="2:10" x14ac:dyDescent="0.4">
      <c r="B64" s="197">
        <v>3.6</v>
      </c>
      <c r="C64" s="198" t="s">
        <v>755</v>
      </c>
      <c r="D64" s="208" t="s">
        <v>713</v>
      </c>
      <c r="E64" s="209">
        <v>1</v>
      </c>
      <c r="F64" s="201" t="s">
        <v>733</v>
      </c>
      <c r="G64" s="201" t="s">
        <v>700</v>
      </c>
      <c r="H64" s="211" t="s">
        <v>705</v>
      </c>
      <c r="I64" s="201" t="s">
        <v>707</v>
      </c>
      <c r="J64" s="218" t="s">
        <v>705</v>
      </c>
    </row>
    <row r="65" spans="2:11" x14ac:dyDescent="0.4">
      <c r="B65" s="197">
        <v>3.6</v>
      </c>
      <c r="C65" s="198" t="s">
        <v>755</v>
      </c>
      <c r="D65" s="208" t="s">
        <v>714</v>
      </c>
      <c r="E65" s="209">
        <v>1</v>
      </c>
      <c r="F65" s="201" t="s">
        <v>733</v>
      </c>
      <c r="G65" s="201" t="s">
        <v>698</v>
      </c>
      <c r="H65" s="211" t="s">
        <v>705</v>
      </c>
      <c r="I65" s="201" t="s">
        <v>717</v>
      </c>
      <c r="J65" s="218" t="s">
        <v>705</v>
      </c>
    </row>
    <row r="66" spans="2:11" x14ac:dyDescent="0.4">
      <c r="B66" s="197">
        <v>3.6</v>
      </c>
      <c r="C66" s="198" t="s">
        <v>755</v>
      </c>
      <c r="D66" s="208" t="s">
        <v>715</v>
      </c>
      <c r="E66" s="209">
        <v>1</v>
      </c>
      <c r="F66" s="201" t="s">
        <v>733</v>
      </c>
      <c r="G66" s="201" t="s">
        <v>698</v>
      </c>
      <c r="H66" s="211" t="s">
        <v>705</v>
      </c>
      <c r="I66" s="201" t="s">
        <v>717</v>
      </c>
      <c r="J66" s="218" t="s">
        <v>705</v>
      </c>
    </row>
    <row r="67" spans="2:11" x14ac:dyDescent="0.4">
      <c r="B67" s="197">
        <v>3.6</v>
      </c>
      <c r="C67" s="198" t="s">
        <v>755</v>
      </c>
      <c r="D67" s="208" t="s">
        <v>716</v>
      </c>
      <c r="E67" s="209">
        <v>1</v>
      </c>
      <c r="F67" s="201" t="s">
        <v>733</v>
      </c>
      <c r="G67" s="201" t="s">
        <v>698</v>
      </c>
      <c r="H67" s="211" t="s">
        <v>705</v>
      </c>
      <c r="I67" s="201" t="s">
        <v>717</v>
      </c>
      <c r="J67" s="218" t="s">
        <v>705</v>
      </c>
    </row>
    <row r="68" spans="2:11" x14ac:dyDescent="0.4">
      <c r="B68" s="197">
        <v>3.7</v>
      </c>
      <c r="C68" s="198" t="s">
        <v>756</v>
      </c>
      <c r="D68" s="208" t="s">
        <v>718</v>
      </c>
      <c r="E68" s="209">
        <v>1</v>
      </c>
      <c r="F68" s="201" t="s">
        <v>735</v>
      </c>
      <c r="G68" s="201" t="s">
        <v>700</v>
      </c>
      <c r="H68" s="211" t="s">
        <v>705</v>
      </c>
      <c r="I68" s="201" t="s">
        <v>707</v>
      </c>
      <c r="J68" s="218" t="s">
        <v>705</v>
      </c>
    </row>
    <row r="69" spans="2:11" x14ac:dyDescent="0.4">
      <c r="B69" s="197">
        <v>3.8</v>
      </c>
      <c r="C69" s="198" t="s">
        <v>757</v>
      </c>
      <c r="D69" s="208" t="s">
        <v>736</v>
      </c>
      <c r="E69" s="209">
        <v>1</v>
      </c>
      <c r="F69" s="201" t="s">
        <v>731</v>
      </c>
      <c r="G69" s="201" t="s">
        <v>700</v>
      </c>
      <c r="H69" s="211" t="s">
        <v>705</v>
      </c>
      <c r="I69" s="201" t="s">
        <v>707</v>
      </c>
      <c r="J69" s="218" t="s">
        <v>705</v>
      </c>
    </row>
    <row r="70" spans="2:11" x14ac:dyDescent="0.4">
      <c r="B70" s="197">
        <v>3.8</v>
      </c>
      <c r="C70" s="198" t="s">
        <v>757</v>
      </c>
      <c r="D70" s="208" t="s">
        <v>737</v>
      </c>
      <c r="E70" s="209">
        <v>1</v>
      </c>
      <c r="F70" s="201" t="s">
        <v>731</v>
      </c>
      <c r="G70" s="201" t="s">
        <v>700</v>
      </c>
      <c r="H70" s="211" t="s">
        <v>705</v>
      </c>
      <c r="I70" s="201" t="s">
        <v>707</v>
      </c>
      <c r="J70" s="218" t="s">
        <v>705</v>
      </c>
    </row>
    <row r="71" spans="2:11" x14ac:dyDescent="0.4">
      <c r="B71" s="197">
        <v>3.9</v>
      </c>
      <c r="C71" s="198" t="s">
        <v>758</v>
      </c>
      <c r="D71" s="208" t="s">
        <v>657</v>
      </c>
      <c r="E71" s="209">
        <v>1</v>
      </c>
      <c r="F71" s="201" t="s">
        <v>731</v>
      </c>
      <c r="G71" s="201" t="s">
        <v>700</v>
      </c>
      <c r="H71" s="211" t="s">
        <v>705</v>
      </c>
      <c r="I71" s="201" t="s">
        <v>707</v>
      </c>
      <c r="J71" s="218" t="s">
        <v>705</v>
      </c>
    </row>
    <row r="72" spans="2:11" x14ac:dyDescent="0.4">
      <c r="B72" s="197" t="s">
        <v>760</v>
      </c>
      <c r="C72" s="198" t="s">
        <v>759</v>
      </c>
      <c r="D72" s="208" t="s">
        <v>658</v>
      </c>
      <c r="E72" s="209">
        <v>1</v>
      </c>
      <c r="F72" s="201" t="s">
        <v>727</v>
      </c>
      <c r="G72" s="201" t="s">
        <v>700</v>
      </c>
      <c r="H72" s="211" t="s">
        <v>705</v>
      </c>
      <c r="I72" s="201" t="s">
        <v>707</v>
      </c>
      <c r="J72" s="218" t="s">
        <v>705</v>
      </c>
    </row>
    <row r="73" spans="2:11" x14ac:dyDescent="0.4">
      <c r="B73" s="197" t="s">
        <v>761</v>
      </c>
      <c r="C73" s="198" t="s">
        <v>762</v>
      </c>
      <c r="D73" s="208" t="s">
        <v>659</v>
      </c>
      <c r="E73" s="209">
        <v>1</v>
      </c>
      <c r="F73" s="201" t="s">
        <v>731</v>
      </c>
      <c r="G73" s="201" t="s">
        <v>700</v>
      </c>
      <c r="H73" s="211" t="s">
        <v>705</v>
      </c>
      <c r="I73" s="201" t="s">
        <v>707</v>
      </c>
      <c r="J73" s="218" t="s">
        <v>705</v>
      </c>
    </row>
    <row r="74" spans="2:11" x14ac:dyDescent="0.4">
      <c r="B74" s="197" t="s">
        <v>764</v>
      </c>
      <c r="C74" s="198" t="s">
        <v>765</v>
      </c>
      <c r="D74" s="208" t="s">
        <v>763</v>
      </c>
      <c r="E74" s="209">
        <v>1</v>
      </c>
      <c r="F74" s="201" t="s">
        <v>727</v>
      </c>
      <c r="G74" s="201" t="s">
        <v>700</v>
      </c>
      <c r="H74" s="211" t="s">
        <v>705</v>
      </c>
      <c r="I74" s="201" t="s">
        <v>707</v>
      </c>
      <c r="J74" s="218" t="s">
        <v>795</v>
      </c>
    </row>
    <row r="75" spans="2:11" ht="19.5" thickBot="1" x14ac:dyDescent="0.45">
      <c r="D75" s="219" t="s">
        <v>660</v>
      </c>
      <c r="E75" s="220"/>
      <c r="F75" s="221"/>
      <c r="G75" s="221"/>
      <c r="H75" s="221"/>
      <c r="I75" s="221"/>
      <c r="J75" s="222" t="s">
        <v>795</v>
      </c>
      <c r="K75" s="223" t="s">
        <v>790</v>
      </c>
    </row>
  </sheetData>
  <sheetProtection algorithmName="SHA-512" hashValue="onMc3Ymho0YwIPTEgzcWO79oqYV3Pr7pF3JM0KVS6PVWBCXl/iwC7ib+70xUQvpjkFRLgraBkFH8XFwXYtfwpA==" saltValue="8e+5HapwtsT2s6QkAgjCrQ==" spinCount="100000" sheet="1" scenarios="1" formatRows="0"/>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FFFF00"/>
  </sheetPr>
  <dimension ref="C3:E10"/>
  <sheetViews>
    <sheetView zoomScale="80" zoomScaleNormal="80" workbookViewId="0"/>
  </sheetViews>
  <sheetFormatPr defaultColWidth="8.75" defaultRowHeight="16.5" x14ac:dyDescent="0.4"/>
  <cols>
    <col min="1" max="2" width="8.75" style="200"/>
    <col min="3" max="3" width="17.625" style="200" customWidth="1"/>
    <col min="4" max="16384" width="8.75" style="200"/>
  </cols>
  <sheetData>
    <row r="3" spans="3:5" x14ac:dyDescent="0.4">
      <c r="C3" s="224" t="s">
        <v>776</v>
      </c>
    </row>
    <row r="5" spans="3:5" ht="17.25" thickBot="1" x14ac:dyDescent="0.45">
      <c r="D5" s="200" t="s">
        <v>780</v>
      </c>
    </row>
    <row r="6" spans="3:5" x14ac:dyDescent="0.4">
      <c r="C6" s="225" t="s">
        <v>777</v>
      </c>
      <c r="D6" s="226">
        <v>9.7599999999999996E-3</v>
      </c>
      <c r="E6" s="227" t="s">
        <v>778</v>
      </c>
    </row>
    <row r="7" spans="3:5" x14ac:dyDescent="0.4">
      <c r="C7" s="228" t="s">
        <v>637</v>
      </c>
      <c r="D7" s="229">
        <v>1.02</v>
      </c>
      <c r="E7" s="230" t="s">
        <v>774</v>
      </c>
    </row>
    <row r="8" spans="3:5" x14ac:dyDescent="0.4">
      <c r="C8" s="228" t="s">
        <v>638</v>
      </c>
      <c r="D8" s="229">
        <v>1.36</v>
      </c>
      <c r="E8" s="230" t="s">
        <v>774</v>
      </c>
    </row>
    <row r="9" spans="3:5" x14ac:dyDescent="0.4">
      <c r="C9" s="228" t="s">
        <v>639</v>
      </c>
      <c r="D9" s="229">
        <v>1.36</v>
      </c>
      <c r="E9" s="230" t="s">
        <v>774</v>
      </c>
    </row>
    <row r="10" spans="3:5" ht="17.25" thickBot="1" x14ac:dyDescent="0.45">
      <c r="C10" s="231" t="s">
        <v>640</v>
      </c>
      <c r="D10" s="232">
        <v>1.36</v>
      </c>
      <c r="E10" s="233" t="s">
        <v>774</v>
      </c>
    </row>
  </sheetData>
  <sheetProtection algorithmName="SHA-512" hashValue="JFqQ/wW8OJTUNiPAIivOucS/k9o6nLwgA+nih3MmvpAwdlvGtEbdES601b89Opa7mwVIXMPh99b+XXzp5QuZrQ==" saltValue="siNvH6fdfQDkUQPSSgMabQ==" spinCount="100000" sheet="1" scenarios="1" formatRows="0"/>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812</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62</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EOD6jQok8F1zYRQi0DLzdmu4H1viiuBrTXhRSUK0fft+yrJ2Hh3W+wtWvE6FIMzITawhpjkuoKcr5qYKRsjARA==" saltValue="8La4pF8KlipPrGEnGRgapw==" spinCount="100000" sheet="1" scenarios="1" format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31" t="s">
        <v>781</v>
      </c>
    </row>
    <row r="2" spans="1:81" ht="21" customHeight="1" thickBot="1" x14ac:dyDescent="0.45">
      <c r="B2" s="32" t="s">
        <v>0</v>
      </c>
      <c r="D2" s="615"/>
      <c r="E2" s="616"/>
      <c r="F2" s="616"/>
      <c r="G2" s="616"/>
      <c r="H2" s="616"/>
      <c r="I2" s="616"/>
      <c r="J2" s="616"/>
      <c r="K2" s="616"/>
      <c r="L2" s="617"/>
      <c r="AC2" s="33" t="s">
        <v>782</v>
      </c>
      <c r="AD2" s="618"/>
      <c r="AE2" s="619"/>
      <c r="AF2" s="619"/>
      <c r="AG2" s="619"/>
      <c r="AH2" s="619"/>
      <c r="AI2" s="619"/>
      <c r="AJ2" s="620"/>
      <c r="CC2" s="34" t="b">
        <v>0</v>
      </c>
    </row>
    <row r="3" spans="1:81" ht="12" customHeight="1" x14ac:dyDescent="0.4">
      <c r="A3" s="247"/>
      <c r="B3" s="248"/>
      <c r="C3" s="249"/>
      <c r="D3" s="250"/>
      <c r="E3" s="250"/>
      <c r="F3" s="250"/>
      <c r="G3" s="250"/>
      <c r="H3" s="250"/>
      <c r="I3" s="250"/>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row>
    <row r="4" spans="1:81" ht="12" customHeight="1" x14ac:dyDescent="0.4">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CC4" s="46"/>
    </row>
    <row r="5" spans="1:81" ht="12" customHeight="1" x14ac:dyDescent="0.4">
      <c r="A5" s="247"/>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CC5" s="46"/>
    </row>
    <row r="6" spans="1:81" ht="12" customHeight="1" x14ac:dyDescent="0.4">
      <c r="A6" s="247"/>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row>
    <row r="7" spans="1:81" ht="12" customHeight="1" x14ac:dyDescent="0.4">
      <c r="A7" s="247"/>
      <c r="B7" s="621" t="s">
        <v>926</v>
      </c>
      <c r="C7" s="621"/>
      <c r="D7" s="621"/>
      <c r="E7" s="621"/>
      <c r="F7" s="621"/>
      <c r="G7" s="621"/>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247"/>
      <c r="AK7" s="247"/>
    </row>
    <row r="8" spans="1:81" ht="12" customHeight="1" x14ac:dyDescent="0.4">
      <c r="A8" s="247"/>
      <c r="B8" s="621"/>
      <c r="C8" s="621"/>
      <c r="D8" s="621"/>
      <c r="E8" s="621"/>
      <c r="F8" s="621"/>
      <c r="G8" s="621"/>
      <c r="H8" s="621"/>
      <c r="I8" s="621"/>
      <c r="J8" s="621"/>
      <c r="K8" s="621"/>
      <c r="L8" s="621"/>
      <c r="M8" s="621"/>
      <c r="N8" s="621"/>
      <c r="O8" s="621"/>
      <c r="P8" s="621"/>
      <c r="Q8" s="621"/>
      <c r="R8" s="621"/>
      <c r="S8" s="621"/>
      <c r="T8" s="621"/>
      <c r="U8" s="621"/>
      <c r="V8" s="621"/>
      <c r="W8" s="621"/>
      <c r="X8" s="621"/>
      <c r="Y8" s="621"/>
      <c r="Z8" s="621"/>
      <c r="AA8" s="621"/>
      <c r="AB8" s="621"/>
      <c r="AC8" s="621"/>
      <c r="AD8" s="621"/>
      <c r="AE8" s="621"/>
      <c r="AF8" s="621"/>
      <c r="AG8" s="621"/>
      <c r="AH8" s="621"/>
      <c r="AI8" s="621"/>
      <c r="AJ8" s="247"/>
      <c r="AK8" s="247"/>
    </row>
    <row r="9" spans="1:81" ht="30.6" customHeight="1" x14ac:dyDescent="0.4">
      <c r="A9" s="247"/>
      <c r="B9" s="249"/>
      <c r="C9" s="249"/>
      <c r="D9" s="249"/>
      <c r="E9" s="247"/>
      <c r="F9" s="247"/>
      <c r="G9" s="247"/>
      <c r="H9" s="250"/>
      <c r="I9" s="250"/>
      <c r="J9" s="247"/>
      <c r="K9" s="247"/>
      <c r="L9" s="247"/>
      <c r="M9" s="247"/>
      <c r="N9" s="358" t="s">
        <v>891</v>
      </c>
      <c r="P9" s="359"/>
      <c r="Q9" s="359"/>
      <c r="R9" s="359"/>
      <c r="S9" s="359"/>
      <c r="T9" s="359"/>
      <c r="U9" s="359"/>
      <c r="V9" s="359"/>
      <c r="W9" s="359"/>
      <c r="X9" s="247"/>
      <c r="Y9" s="247"/>
      <c r="Z9" s="247"/>
      <c r="AA9" s="247"/>
      <c r="AB9" s="247"/>
      <c r="AC9" s="247"/>
      <c r="AD9" s="247"/>
      <c r="AE9" s="247"/>
      <c r="AF9" s="247"/>
      <c r="AG9" s="247"/>
      <c r="AH9" s="247"/>
      <c r="AI9" s="247"/>
      <c r="AJ9" s="247"/>
      <c r="AK9" s="247"/>
    </row>
    <row r="10" spans="1:81" ht="12" customHeight="1" x14ac:dyDescent="0.4">
      <c r="A10" s="247"/>
      <c r="B10" s="249"/>
      <c r="C10" s="249"/>
      <c r="D10" s="249"/>
      <c r="E10" s="250"/>
      <c r="F10" s="250"/>
      <c r="G10" s="247"/>
      <c r="H10" s="247"/>
      <c r="I10" s="247"/>
      <c r="J10" s="247"/>
      <c r="K10" s="251"/>
      <c r="L10" s="251"/>
      <c r="M10" s="251"/>
      <c r="N10" s="251"/>
      <c r="O10" s="251"/>
      <c r="P10" s="251"/>
      <c r="Q10" s="251"/>
      <c r="R10" s="251"/>
      <c r="S10" s="251"/>
      <c r="T10" s="251"/>
      <c r="U10" s="251"/>
      <c r="V10" s="251"/>
      <c r="W10" s="251"/>
      <c r="X10" s="251"/>
      <c r="Y10" s="251"/>
      <c r="Z10" s="251"/>
      <c r="AA10" s="251"/>
      <c r="AB10" s="247"/>
      <c r="AC10" s="247"/>
      <c r="AD10" s="247"/>
      <c r="AE10" s="247"/>
      <c r="AF10" s="247"/>
      <c r="AG10" s="247"/>
      <c r="AH10" s="247"/>
      <c r="AI10" s="247"/>
      <c r="AJ10" s="247"/>
      <c r="AK10" s="247"/>
    </row>
    <row r="11" spans="1:81" ht="12" customHeight="1" x14ac:dyDescent="0.4">
      <c r="A11" s="247"/>
      <c r="B11" s="247"/>
      <c r="C11" s="247"/>
      <c r="D11" s="247"/>
      <c r="E11" s="247"/>
      <c r="F11" s="247"/>
      <c r="G11" s="247"/>
      <c r="H11" s="247"/>
      <c r="I11" s="247"/>
      <c r="J11" s="251"/>
      <c r="K11" s="251"/>
      <c r="L11" s="251"/>
      <c r="M11" s="251"/>
      <c r="N11" s="251"/>
      <c r="O11" s="251"/>
      <c r="P11" s="251"/>
      <c r="Q11" s="251"/>
      <c r="R11" s="251"/>
      <c r="S11" s="251"/>
      <c r="T11" s="251"/>
      <c r="U11" s="251"/>
      <c r="V11" s="251"/>
      <c r="W11" s="251"/>
      <c r="X11" s="251"/>
      <c r="Y11" s="251"/>
      <c r="Z11" s="251"/>
      <c r="AA11" s="251"/>
      <c r="AB11" s="247"/>
      <c r="AC11" s="247"/>
      <c r="AD11" s="247"/>
      <c r="AE11" s="247"/>
      <c r="AF11" s="247"/>
      <c r="AG11" s="247"/>
      <c r="AH11" s="247"/>
      <c r="AI11" s="247"/>
      <c r="AJ11" s="247"/>
      <c r="AK11" s="247"/>
    </row>
    <row r="12" spans="1:81" ht="12" customHeight="1" x14ac:dyDescent="0.4">
      <c r="A12" s="247"/>
      <c r="B12" s="250" t="s">
        <v>822</v>
      </c>
      <c r="C12" s="247"/>
      <c r="D12" s="247" t="s">
        <v>10</v>
      </c>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row>
    <row r="13" spans="1:81" ht="12" customHeight="1" x14ac:dyDescent="0.4">
      <c r="A13" s="247"/>
      <c r="B13" s="247"/>
      <c r="C13" s="250" t="s">
        <v>1</v>
      </c>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row>
    <row r="14" spans="1:81" ht="12" customHeight="1" x14ac:dyDescent="0.4">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row>
    <row r="15" spans="1:81" ht="24" customHeight="1" x14ac:dyDescent="0.4">
      <c r="C15" s="622" t="s">
        <v>2</v>
      </c>
      <c r="D15" s="622"/>
      <c r="E15" s="622"/>
      <c r="F15" s="622"/>
      <c r="G15" s="622"/>
      <c r="H15" s="622"/>
      <c r="I15" s="622"/>
      <c r="J15" s="622"/>
      <c r="K15" s="622"/>
      <c r="L15" s="622"/>
      <c r="M15" s="614"/>
      <c r="N15" s="614"/>
      <c r="O15" s="614"/>
      <c r="P15" s="614"/>
      <c r="Q15" s="614"/>
      <c r="R15" s="614"/>
      <c r="S15" s="614"/>
      <c r="T15" s="614"/>
      <c r="U15" s="614"/>
      <c r="V15" s="614"/>
      <c r="W15" s="614"/>
      <c r="X15" s="614"/>
      <c r="Y15" s="614"/>
      <c r="Z15" s="614"/>
      <c r="AA15" s="614"/>
      <c r="AB15" s="614"/>
      <c r="AC15" s="614"/>
      <c r="AD15" s="614"/>
      <c r="AE15" s="614"/>
      <c r="AF15" s="614"/>
      <c r="AG15" s="614"/>
      <c r="AH15" s="614"/>
    </row>
    <row r="16" spans="1:81" ht="24" customHeight="1" x14ac:dyDescent="0.4">
      <c r="C16" s="622" t="s">
        <v>3</v>
      </c>
      <c r="D16" s="622"/>
      <c r="E16" s="622"/>
      <c r="F16" s="622"/>
      <c r="G16" s="622"/>
      <c r="H16" s="622"/>
      <c r="I16" s="622"/>
      <c r="J16" s="622"/>
      <c r="K16" s="622"/>
      <c r="L16" s="622"/>
      <c r="M16" s="614"/>
      <c r="N16" s="614"/>
      <c r="O16" s="614"/>
      <c r="P16" s="614"/>
      <c r="Q16" s="614"/>
      <c r="R16" s="614"/>
      <c r="S16" s="614"/>
      <c r="T16" s="614"/>
      <c r="U16" s="614"/>
      <c r="V16" s="614"/>
      <c r="W16" s="614"/>
      <c r="X16" s="614"/>
      <c r="Y16" s="614"/>
      <c r="Z16" s="614"/>
      <c r="AA16" s="614"/>
      <c r="AB16" s="614"/>
      <c r="AC16" s="614"/>
      <c r="AD16" s="614"/>
      <c r="AE16" s="614"/>
      <c r="AF16" s="614"/>
      <c r="AG16" s="614"/>
      <c r="AH16" s="614"/>
    </row>
    <row r="17" spans="2:34" ht="12" customHeight="1" x14ac:dyDescent="0.4">
      <c r="B17" s="30"/>
      <c r="C17" s="5" t="s">
        <v>903</v>
      </c>
      <c r="D17" s="30"/>
      <c r="E17" s="30"/>
      <c r="F17" s="30"/>
      <c r="G17" s="30"/>
      <c r="H17" s="30"/>
      <c r="I17" s="30"/>
    </row>
    <row r="18" spans="2:34" ht="12" customHeight="1" x14ac:dyDescent="0.4">
      <c r="D18" s="30"/>
      <c r="E18" s="30"/>
      <c r="F18" s="30"/>
      <c r="G18" s="30"/>
      <c r="H18" s="30"/>
      <c r="I18" s="30"/>
    </row>
    <row r="19" spans="2:34" ht="12" customHeight="1" x14ac:dyDescent="0.4">
      <c r="C19" s="30"/>
      <c r="D19" s="30"/>
      <c r="E19" s="30"/>
      <c r="F19" s="30"/>
      <c r="G19" s="30"/>
      <c r="H19" s="30"/>
      <c r="I19" s="30"/>
    </row>
    <row r="20" spans="2:34" ht="12" customHeight="1" x14ac:dyDescent="0.4">
      <c r="D20" s="30"/>
      <c r="E20" s="30"/>
      <c r="F20" s="30"/>
      <c r="G20" s="30"/>
      <c r="H20" s="30"/>
      <c r="I20" s="30"/>
    </row>
    <row r="21" spans="2:34" ht="12" customHeight="1" x14ac:dyDescent="0.4">
      <c r="C21" s="30" t="s">
        <v>4</v>
      </c>
      <c r="D21" s="30"/>
      <c r="E21" s="30"/>
      <c r="F21" s="30"/>
      <c r="G21" s="30"/>
      <c r="H21" s="30"/>
      <c r="I21" s="30"/>
    </row>
    <row r="22" spans="2:34" ht="12" customHeight="1" x14ac:dyDescent="0.4">
      <c r="B22" s="38"/>
    </row>
    <row r="23" spans="2:34" ht="12" customHeight="1" x14ac:dyDescent="0.4">
      <c r="B23" s="38"/>
      <c r="C23" s="622" t="s">
        <v>5</v>
      </c>
      <c r="D23" s="622"/>
      <c r="E23" s="622"/>
      <c r="F23" s="622"/>
      <c r="G23" s="622"/>
      <c r="H23" s="622"/>
      <c r="I23" s="622"/>
      <c r="J23" s="622"/>
      <c r="K23" s="622"/>
      <c r="L23" s="622"/>
      <c r="M23" s="622" t="s">
        <v>6</v>
      </c>
      <c r="N23" s="622"/>
      <c r="O23" s="622"/>
      <c r="P23" s="622"/>
      <c r="Q23" s="622"/>
      <c r="R23" s="622"/>
      <c r="S23" s="622"/>
      <c r="T23" s="622"/>
      <c r="U23" s="622"/>
      <c r="V23" s="622"/>
      <c r="W23" s="622"/>
      <c r="X23" s="622"/>
      <c r="Y23" s="622"/>
      <c r="Z23" s="622"/>
      <c r="AA23" s="622"/>
      <c r="AB23" s="622"/>
      <c r="AC23" s="622"/>
      <c r="AD23" s="622"/>
      <c r="AE23" s="622"/>
      <c r="AF23" s="622"/>
      <c r="AG23" s="622"/>
      <c r="AH23" s="622"/>
    </row>
    <row r="24" spans="2:34" ht="12" customHeight="1" x14ac:dyDescent="0.4">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row>
    <row r="25" spans="2:34" ht="28.9" customHeight="1" x14ac:dyDescent="0.4">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row>
    <row r="26" spans="2:34" ht="28.9" customHeight="1" x14ac:dyDescent="0.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row>
    <row r="27" spans="2:34" ht="28.9" customHeight="1" x14ac:dyDescent="0.4">
      <c r="C27" s="614"/>
      <c r="D27" s="614"/>
      <c r="E27" s="614"/>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c r="AE27" s="614"/>
      <c r="AF27" s="614"/>
      <c r="AG27" s="614"/>
      <c r="AH27" s="614"/>
    </row>
    <row r="28" spans="2:34" ht="28.9" customHeight="1" x14ac:dyDescent="0.4">
      <c r="C28" s="614"/>
      <c r="D28" s="614"/>
      <c r="E28" s="614"/>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c r="AH28" s="614"/>
    </row>
    <row r="29" spans="2:34" ht="28.9" customHeight="1" x14ac:dyDescent="0.4">
      <c r="C29" s="614"/>
      <c r="D29" s="614"/>
      <c r="E29" s="614"/>
      <c r="F29" s="614"/>
      <c r="G29" s="614"/>
      <c r="H29" s="614"/>
      <c r="I29" s="614"/>
      <c r="J29" s="614"/>
      <c r="K29" s="614"/>
      <c r="L29" s="614"/>
      <c r="M29" s="614"/>
      <c r="N29" s="614"/>
      <c r="O29" s="614"/>
      <c r="P29" s="614"/>
      <c r="Q29" s="614"/>
      <c r="R29" s="614"/>
      <c r="S29" s="614"/>
      <c r="T29" s="614"/>
      <c r="U29" s="614"/>
      <c r="V29" s="614"/>
      <c r="W29" s="614"/>
      <c r="X29" s="614"/>
      <c r="Y29" s="614"/>
      <c r="Z29" s="614"/>
      <c r="AA29" s="614"/>
      <c r="AB29" s="614"/>
      <c r="AC29" s="614"/>
      <c r="AD29" s="614"/>
      <c r="AE29" s="614"/>
      <c r="AF29" s="614"/>
      <c r="AG29" s="614"/>
      <c r="AH29" s="614"/>
    </row>
    <row r="30" spans="2:34" ht="12" customHeight="1" x14ac:dyDescent="0.4"/>
    <row r="31" spans="2:34" ht="12" customHeight="1" x14ac:dyDescent="0.4">
      <c r="C31" s="35"/>
      <c r="D31" s="35"/>
      <c r="E31" s="35"/>
      <c r="F31" s="35"/>
      <c r="G31" s="35"/>
      <c r="H31" s="35"/>
      <c r="I31" s="35"/>
    </row>
    <row r="32" spans="2:34" ht="12" customHeight="1" x14ac:dyDescent="0.4">
      <c r="C32" s="30" t="s">
        <v>7</v>
      </c>
      <c r="D32" s="35"/>
      <c r="E32" s="35"/>
      <c r="F32" s="35"/>
      <c r="G32" s="35"/>
      <c r="H32" s="35"/>
      <c r="I32" s="35"/>
    </row>
    <row r="33" spans="2:34" ht="12" customHeight="1" x14ac:dyDescent="0.4">
      <c r="C33" s="35"/>
      <c r="D33" s="35"/>
      <c r="E33" s="35"/>
      <c r="F33" s="35"/>
      <c r="G33" s="35"/>
      <c r="H33" s="35"/>
      <c r="I33" s="35"/>
    </row>
    <row r="34" spans="2:34" ht="12" customHeight="1" x14ac:dyDescent="0.4">
      <c r="C34" s="622" t="s">
        <v>8</v>
      </c>
      <c r="D34" s="622"/>
      <c r="E34" s="622"/>
      <c r="F34" s="622"/>
      <c r="G34" s="622"/>
      <c r="H34" s="622"/>
      <c r="I34" s="622"/>
      <c r="J34" s="622"/>
      <c r="K34" s="622"/>
      <c r="L34" s="622"/>
      <c r="M34" s="622" t="s">
        <v>9</v>
      </c>
      <c r="N34" s="622"/>
      <c r="O34" s="622"/>
      <c r="P34" s="622"/>
      <c r="Q34" s="622"/>
      <c r="R34" s="622"/>
      <c r="S34" s="622"/>
      <c r="T34" s="622"/>
      <c r="U34" s="622"/>
      <c r="V34" s="622"/>
      <c r="W34" s="622"/>
      <c r="X34" s="622"/>
      <c r="Y34" s="622"/>
      <c r="Z34" s="622"/>
      <c r="AA34" s="622"/>
      <c r="AB34" s="622"/>
      <c r="AC34" s="622"/>
      <c r="AD34" s="622"/>
      <c r="AE34" s="622"/>
      <c r="AF34" s="622"/>
      <c r="AG34" s="622"/>
      <c r="AH34" s="622"/>
    </row>
    <row r="35" spans="2:34" ht="12" customHeight="1" x14ac:dyDescent="0.4">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2"/>
      <c r="AE35" s="622"/>
      <c r="AF35" s="622"/>
      <c r="AG35" s="622"/>
      <c r="AH35" s="622"/>
    </row>
    <row r="36" spans="2:34" ht="28.9" customHeight="1" x14ac:dyDescent="0.4">
      <c r="C36" s="614"/>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row>
    <row r="37" spans="2:34" ht="28.9" customHeight="1" x14ac:dyDescent="0.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row>
    <row r="38" spans="2:34" ht="28.9" customHeight="1" x14ac:dyDescent="0.4">
      <c r="C38" s="614"/>
      <c r="D38" s="614"/>
      <c r="E38" s="614"/>
      <c r="F38" s="614"/>
      <c r="G38" s="614"/>
      <c r="H38" s="614"/>
      <c r="I38" s="614"/>
      <c r="J38" s="614"/>
      <c r="K38" s="614"/>
      <c r="L38" s="614"/>
      <c r="M38" s="614"/>
      <c r="N38" s="614"/>
      <c r="O38" s="614"/>
      <c r="P38" s="614"/>
      <c r="Q38" s="614"/>
      <c r="R38" s="614"/>
      <c r="S38" s="614"/>
      <c r="T38" s="614"/>
      <c r="U38" s="614"/>
      <c r="V38" s="614"/>
      <c r="W38" s="614"/>
      <c r="X38" s="614"/>
      <c r="Y38" s="614"/>
      <c r="Z38" s="614"/>
      <c r="AA38" s="614"/>
      <c r="AB38" s="614"/>
      <c r="AC38" s="614"/>
      <c r="AD38" s="614"/>
      <c r="AE38" s="614"/>
      <c r="AF38" s="614"/>
      <c r="AG38" s="614"/>
      <c r="AH38" s="614"/>
    </row>
    <row r="39" spans="2:34" ht="28.9" customHeight="1" x14ac:dyDescent="0.4">
      <c r="B39" s="39"/>
      <c r="C39" s="614"/>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4"/>
    </row>
    <row r="40" spans="2:34" ht="28.9" customHeight="1" x14ac:dyDescent="0.4">
      <c r="C40" s="614"/>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c r="AH40" s="614"/>
    </row>
    <row r="41" spans="2:34" ht="28.9" customHeight="1" x14ac:dyDescent="0.4">
      <c r="C41" s="614"/>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c r="AF41" s="614"/>
      <c r="AG41" s="614"/>
      <c r="AH41" s="614"/>
    </row>
    <row r="42" spans="2:34" ht="28.9" customHeight="1" x14ac:dyDescent="0.4">
      <c r="C42" s="614"/>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row>
    <row r="43" spans="2:34" ht="12" customHeight="1" x14ac:dyDescent="0.4">
      <c r="C43" s="5" t="s">
        <v>11</v>
      </c>
      <c r="D43" s="5" t="s">
        <v>890</v>
      </c>
    </row>
    <row r="44" spans="2:34" ht="12" customHeight="1" x14ac:dyDescent="0.4">
      <c r="D44" s="40"/>
    </row>
    <row r="45" spans="2:34" ht="12" customHeight="1" x14ac:dyDescent="0.4"/>
    <row r="46" spans="2:34" ht="12" customHeight="1" x14ac:dyDescent="0.4"/>
    <row r="47" spans="2:34" ht="12" customHeight="1" x14ac:dyDescent="0.4"/>
    <row r="48" spans="2:34" ht="12" customHeight="1" x14ac:dyDescent="0.4">
      <c r="C48" s="30"/>
      <c r="D48" s="30"/>
      <c r="E48" s="30"/>
      <c r="F48" s="30"/>
      <c r="G48" s="30"/>
      <c r="H48" s="30"/>
      <c r="I48" s="30"/>
    </row>
    <row r="49" spans="4:9" ht="12" customHeight="1" x14ac:dyDescent="0.4">
      <c r="D49" s="30"/>
      <c r="E49" s="30"/>
      <c r="F49" s="30"/>
      <c r="G49" s="30"/>
      <c r="H49" s="30"/>
      <c r="I49" s="30"/>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tzRmr4FLS1y7cZB3naJwhuPYylir7DylJo0qA5Opx55ebbmVbyIEiEoRYw7SlcIgjozTwaLunF5qaj0axlEAVw==" saltValue="IjnBrKoVKRDNxTm4z81BNQ==" spinCount="100000" sheet="1" scenarios="1" format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256" priority="3">
      <formula>$CC$2=TRUE</formula>
    </cfRule>
  </conditionalFormatting>
  <conditionalFormatting sqref="C27:AH27">
    <cfRule type="expression" dxfId="255" priority="2">
      <formula>$CC$2=TRUE</formula>
    </cfRule>
  </conditionalFormatting>
  <conditionalFormatting sqref="C26:AH26">
    <cfRule type="expression" dxfId="254"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5" orientation="portrait" r:id="rId1"/>
  <headerFooter>
    <oddFooter>&amp;Lst03d4&amp;R&amp;8r22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E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41" customWidth="1"/>
    <col min="3" max="4" width="43.25" style="41" customWidth="1"/>
    <col min="5" max="5" width="37" style="41" customWidth="1"/>
    <col min="6" max="6" width="18.25" style="41" customWidth="1"/>
    <col min="7" max="7" width="9.25" style="41" customWidth="1"/>
    <col min="8" max="12" width="8.25" style="5" customWidth="1"/>
    <col min="13" max="29" width="2.25" style="5" customWidth="1"/>
    <col min="30" max="30" width="8.75" style="5" customWidth="1"/>
    <col min="31" max="31" width="8.75" style="5" hidden="1" customWidth="1"/>
    <col min="32" max="32" width="8.75" style="5" customWidth="1"/>
    <col min="33" max="16384" width="8.75" style="5"/>
  </cols>
  <sheetData>
    <row r="1" spans="2:31" ht="12" customHeight="1" x14ac:dyDescent="0.4"/>
    <row r="2" spans="2:31" ht="21" customHeight="1" thickBot="1" x14ac:dyDescent="0.45">
      <c r="B2" s="80" t="s">
        <v>559</v>
      </c>
      <c r="C2" s="81" t="s">
        <v>904</v>
      </c>
      <c r="AE2" s="31" t="s">
        <v>781</v>
      </c>
    </row>
    <row r="3" spans="2:31" ht="12" customHeight="1" thickBot="1" x14ac:dyDescent="0.45">
      <c r="AE3" s="34" t="b">
        <v>0</v>
      </c>
    </row>
    <row r="4" spans="2:31" ht="12.6" customHeight="1" thickBot="1" x14ac:dyDescent="0.45">
      <c r="B4" s="5"/>
      <c r="C4" s="43"/>
      <c r="D4" s="30"/>
      <c r="G4" s="44"/>
      <c r="H4" s="44"/>
      <c r="I4" s="44"/>
      <c r="J4" s="44"/>
    </row>
    <row r="5" spans="2:31" ht="33" customHeight="1" thickBot="1" x14ac:dyDescent="0.45">
      <c r="B5" s="623" t="s">
        <v>927</v>
      </c>
      <c r="C5" s="624"/>
      <c r="D5" s="45"/>
      <c r="G5" s="44"/>
      <c r="H5" s="44"/>
      <c r="I5" s="44"/>
      <c r="J5" s="44"/>
    </row>
    <row r="6" spans="2:31" ht="12" customHeight="1" x14ac:dyDescent="0.4">
      <c r="B6" s="46"/>
      <c r="C6" s="30"/>
      <c r="D6" s="30"/>
      <c r="G6" s="44"/>
      <c r="H6" s="44"/>
      <c r="I6" s="44"/>
    </row>
    <row r="7" spans="2:31" ht="12" customHeight="1" thickBot="1" x14ac:dyDescent="0.45">
      <c r="B7" s="46"/>
      <c r="C7" s="30"/>
      <c r="D7" s="30"/>
      <c r="I7" s="44"/>
    </row>
    <row r="8" spans="2:31" ht="19.899999999999999" customHeight="1" x14ac:dyDescent="0.4">
      <c r="B8" s="635" t="s">
        <v>905</v>
      </c>
      <c r="C8" s="628" t="s">
        <v>907</v>
      </c>
      <c r="D8" s="640" t="s">
        <v>12</v>
      </c>
      <c r="E8" s="47" t="s">
        <v>13</v>
      </c>
      <c r="F8" s="627" t="s">
        <v>928</v>
      </c>
      <c r="G8" s="628"/>
      <c r="H8" s="628"/>
      <c r="I8" s="628"/>
      <c r="J8" s="628"/>
      <c r="K8" s="628"/>
      <c r="L8" s="629"/>
    </row>
    <row r="9" spans="2:31" ht="16.899999999999999" customHeight="1" x14ac:dyDescent="0.4">
      <c r="B9" s="636"/>
      <c r="C9" s="638"/>
      <c r="D9" s="622"/>
      <c r="E9" s="630" t="s">
        <v>15</v>
      </c>
      <c r="F9" s="632" t="s">
        <v>16</v>
      </c>
      <c r="G9" s="630" t="s">
        <v>23</v>
      </c>
      <c r="H9" s="622" t="s">
        <v>14</v>
      </c>
      <c r="I9" s="622"/>
      <c r="J9" s="622"/>
      <c r="K9" s="622"/>
      <c r="L9" s="625"/>
    </row>
    <row r="10" spans="2:31" ht="16.899999999999999" customHeight="1" x14ac:dyDescent="0.4">
      <c r="B10" s="636"/>
      <c r="C10" s="638"/>
      <c r="D10" s="622"/>
      <c r="E10" s="630"/>
      <c r="F10" s="632"/>
      <c r="G10" s="630"/>
      <c r="H10" s="622" t="s">
        <v>17</v>
      </c>
      <c r="I10" s="622" t="s">
        <v>18</v>
      </c>
      <c r="J10" s="622" t="s">
        <v>19</v>
      </c>
      <c r="K10" s="622" t="s">
        <v>20</v>
      </c>
      <c r="L10" s="625" t="s">
        <v>21</v>
      </c>
    </row>
    <row r="11" spans="2:31" ht="16.899999999999999" customHeight="1" thickBot="1" x14ac:dyDescent="0.45">
      <c r="B11" s="637"/>
      <c r="C11" s="639"/>
      <c r="D11" s="634"/>
      <c r="E11" s="631"/>
      <c r="F11" s="633"/>
      <c r="G11" s="631"/>
      <c r="H11" s="634"/>
      <c r="I11" s="634"/>
      <c r="J11" s="634"/>
      <c r="K11" s="634"/>
      <c r="L11" s="626"/>
    </row>
    <row r="12" spans="2:31" ht="33" customHeight="1" x14ac:dyDescent="0.4">
      <c r="B12" s="48">
        <v>1</v>
      </c>
      <c r="C12" s="68"/>
      <c r="D12" s="68"/>
      <c r="E12" s="560"/>
      <c r="F12" s="561"/>
      <c r="G12" s="59">
        <f t="shared" ref="G12:G17" si="0">SUM(H12:L12)</f>
        <v>0</v>
      </c>
      <c r="H12" s="60"/>
      <c r="I12" s="60"/>
      <c r="J12" s="60"/>
      <c r="K12" s="60"/>
      <c r="L12" s="61"/>
    </row>
    <row r="13" spans="2:31" ht="33" customHeight="1" x14ac:dyDescent="0.4">
      <c r="B13" s="49">
        <v>2</v>
      </c>
      <c r="C13" s="69"/>
      <c r="D13" s="69"/>
      <c r="E13" s="560"/>
      <c r="F13" s="562"/>
      <c r="G13" s="62">
        <f t="shared" si="0"/>
        <v>0</v>
      </c>
      <c r="H13" s="63"/>
      <c r="I13" s="63"/>
      <c r="J13" s="63"/>
      <c r="K13" s="63"/>
      <c r="L13" s="64"/>
    </row>
    <row r="14" spans="2:31" ht="33" customHeight="1" x14ac:dyDescent="0.4">
      <c r="B14" s="49">
        <v>3</v>
      </c>
      <c r="C14" s="69"/>
      <c r="D14" s="69"/>
      <c r="E14" s="560"/>
      <c r="F14" s="562"/>
      <c r="G14" s="62">
        <f t="shared" si="0"/>
        <v>0</v>
      </c>
      <c r="H14" s="63"/>
      <c r="I14" s="63"/>
      <c r="J14" s="63"/>
      <c r="K14" s="63"/>
      <c r="L14" s="64"/>
      <c r="Q14" s="41"/>
    </row>
    <row r="15" spans="2:31" ht="33" customHeight="1" x14ac:dyDescent="0.4">
      <c r="B15" s="48">
        <v>4</v>
      </c>
      <c r="C15" s="69"/>
      <c r="D15" s="69"/>
      <c r="E15" s="560"/>
      <c r="F15" s="562"/>
      <c r="G15" s="62">
        <f t="shared" si="0"/>
        <v>0</v>
      </c>
      <c r="H15" s="63"/>
      <c r="I15" s="63"/>
      <c r="J15" s="63"/>
      <c r="K15" s="63"/>
      <c r="L15" s="64"/>
      <c r="Q15" s="41"/>
    </row>
    <row r="16" spans="2:31" ht="33" customHeight="1" thickBot="1" x14ac:dyDescent="0.45">
      <c r="B16" s="49">
        <v>5</v>
      </c>
      <c r="C16" s="69"/>
      <c r="D16" s="69"/>
      <c r="E16" s="560"/>
      <c r="F16" s="562"/>
      <c r="G16" s="62">
        <f t="shared" si="0"/>
        <v>0</v>
      </c>
      <c r="H16" s="63"/>
      <c r="I16" s="63"/>
      <c r="J16" s="63"/>
      <c r="K16" s="63"/>
      <c r="L16" s="64"/>
    </row>
    <row r="17" spans="2:12" ht="30.6" customHeight="1" thickTop="1" thickBot="1" x14ac:dyDescent="0.45">
      <c r="B17" s="50" t="s">
        <v>22</v>
      </c>
      <c r="C17" s="51"/>
      <c r="D17" s="51"/>
      <c r="E17" s="354"/>
      <c r="F17" s="563"/>
      <c r="G17" s="65">
        <f t="shared" si="0"/>
        <v>0</v>
      </c>
      <c r="H17" s="65">
        <f>SUM(H12:H16)</f>
        <v>0</v>
      </c>
      <c r="I17" s="65">
        <f>SUM(I12:I16)</f>
        <v>0</v>
      </c>
      <c r="J17" s="65">
        <f>SUM(J12:J16)</f>
        <v>0</v>
      </c>
      <c r="K17" s="65">
        <f>SUM(K12:K16)</f>
        <v>0</v>
      </c>
      <c r="L17" s="66">
        <f>SUM(L12:L16)</f>
        <v>0</v>
      </c>
    </row>
    <row r="18" spans="2:12" ht="12" customHeight="1" x14ac:dyDescent="0.4">
      <c r="B18" s="52"/>
      <c r="C18" s="53"/>
      <c r="D18" s="54"/>
    </row>
    <row r="19" spans="2:12" ht="12" customHeight="1" x14ac:dyDescent="0.4">
      <c r="B19" s="67"/>
      <c r="C19" s="30"/>
      <c r="D19" s="30"/>
      <c r="E19" s="55"/>
      <c r="F19" s="55"/>
      <c r="G19" s="55"/>
    </row>
    <row r="20" spans="2:12" ht="12" customHeight="1" x14ac:dyDescent="0.4">
      <c r="B20" s="67"/>
      <c r="C20" s="30"/>
      <c r="D20" s="30"/>
      <c r="E20" s="55"/>
      <c r="F20" s="55"/>
      <c r="G20" s="55"/>
    </row>
    <row r="21" spans="2:12" ht="12" customHeight="1" x14ac:dyDescent="0.4">
      <c r="B21" s="67"/>
      <c r="C21" s="30"/>
      <c r="D21" s="30"/>
      <c r="E21" s="56"/>
      <c r="F21" s="56"/>
      <c r="G21" s="56"/>
    </row>
    <row r="22" spans="2:12" ht="12" customHeight="1" x14ac:dyDescent="0.4">
      <c r="C22" s="56"/>
      <c r="D22" s="56"/>
      <c r="E22" s="56"/>
      <c r="F22" s="56"/>
      <c r="G22" s="56"/>
    </row>
    <row r="23" spans="2:12" ht="12" customHeight="1" x14ac:dyDescent="0.4">
      <c r="C23" s="56"/>
      <c r="D23" s="56"/>
      <c r="E23" s="56"/>
      <c r="F23" s="56"/>
      <c r="G23" s="56"/>
    </row>
    <row r="24" spans="2:12" ht="12" customHeight="1" x14ac:dyDescent="0.4">
      <c r="C24" s="56"/>
      <c r="D24" s="56"/>
      <c r="E24" s="56"/>
      <c r="F24" s="56"/>
      <c r="G24" s="56"/>
    </row>
    <row r="25" spans="2:12" ht="12" customHeight="1" x14ac:dyDescent="0.4">
      <c r="C25" s="56"/>
      <c r="D25" s="56"/>
      <c r="E25" s="56"/>
      <c r="F25" s="56"/>
      <c r="G25" s="56"/>
    </row>
    <row r="26" spans="2:12" ht="12" customHeight="1" x14ac:dyDescent="0.4">
      <c r="C26" s="56"/>
      <c r="D26" s="56"/>
      <c r="E26" s="56"/>
      <c r="F26" s="56"/>
      <c r="G26" s="56"/>
    </row>
    <row r="27" spans="2:12" ht="12" customHeight="1" x14ac:dyDescent="0.4"/>
    <row r="28" spans="2:12" ht="12" customHeight="1" x14ac:dyDescent="0.4">
      <c r="C28" s="57"/>
    </row>
    <row r="29" spans="2:12" ht="12" customHeight="1" x14ac:dyDescent="0.4">
      <c r="C29" s="58"/>
    </row>
    <row r="30" spans="2:12" ht="12" customHeight="1" x14ac:dyDescent="0.4">
      <c r="C30" s="57"/>
    </row>
    <row r="31" spans="2:12" ht="12" customHeight="1" x14ac:dyDescent="0.4">
      <c r="C31" s="55"/>
      <c r="D31" s="55"/>
      <c r="E31" s="55"/>
      <c r="F31" s="55"/>
      <c r="G31" s="55"/>
    </row>
    <row r="32" spans="2:12" ht="12" customHeight="1" x14ac:dyDescent="0.4">
      <c r="C32" s="55"/>
      <c r="D32" s="55"/>
      <c r="E32" s="55"/>
      <c r="F32" s="55"/>
      <c r="G32" s="55"/>
    </row>
    <row r="33" spans="3:7" ht="12" customHeight="1" x14ac:dyDescent="0.4">
      <c r="C33" s="56"/>
      <c r="D33" s="56"/>
      <c r="E33" s="56"/>
      <c r="F33" s="56"/>
      <c r="G33" s="56"/>
    </row>
    <row r="34" spans="3:7" ht="12" customHeight="1" x14ac:dyDescent="0.4">
      <c r="C34" s="56"/>
      <c r="D34" s="56"/>
      <c r="E34" s="56"/>
      <c r="F34" s="56"/>
      <c r="G34" s="56"/>
    </row>
    <row r="35" spans="3:7" ht="12" customHeight="1" x14ac:dyDescent="0.4">
      <c r="C35" s="56"/>
      <c r="D35" s="56"/>
      <c r="E35" s="56"/>
      <c r="F35" s="56"/>
      <c r="G35" s="56"/>
    </row>
    <row r="36" spans="3:7" ht="12" customHeight="1" x14ac:dyDescent="0.4">
      <c r="C36" s="56"/>
      <c r="D36" s="56"/>
      <c r="E36" s="56"/>
      <c r="F36" s="56"/>
      <c r="G36" s="56"/>
    </row>
    <row r="37" spans="3:7" ht="12" customHeight="1" x14ac:dyDescent="0.4">
      <c r="C37" s="56"/>
      <c r="D37" s="56"/>
      <c r="E37" s="56"/>
      <c r="F37" s="56"/>
      <c r="G37" s="56"/>
    </row>
    <row r="38" spans="3:7" ht="12" customHeight="1" x14ac:dyDescent="0.4">
      <c r="C38" s="56"/>
      <c r="D38" s="56"/>
      <c r="E38" s="56"/>
      <c r="F38" s="56"/>
      <c r="G38" s="56"/>
    </row>
    <row r="39" spans="3:7" ht="12" customHeight="1" x14ac:dyDescent="0.4">
      <c r="C39" s="56"/>
      <c r="D39" s="56"/>
      <c r="E39" s="56"/>
      <c r="F39" s="56"/>
      <c r="G39" s="56"/>
    </row>
    <row r="40" spans="3:7" ht="12" customHeight="1" x14ac:dyDescent="0.4">
      <c r="C40" s="56"/>
      <c r="D40" s="56"/>
      <c r="E40" s="56"/>
      <c r="F40" s="56"/>
      <c r="G40" s="56"/>
    </row>
    <row r="41" spans="3:7" ht="12" customHeight="1" x14ac:dyDescent="0.4">
      <c r="C41" s="56"/>
      <c r="D41" s="56"/>
      <c r="E41" s="56"/>
      <c r="F41" s="56"/>
      <c r="G41" s="56"/>
    </row>
    <row r="42" spans="3:7" ht="12" customHeight="1" x14ac:dyDescent="0.4">
      <c r="C42" s="56"/>
      <c r="D42" s="56"/>
      <c r="E42" s="56"/>
      <c r="F42" s="56"/>
      <c r="G42" s="56"/>
    </row>
    <row r="43" spans="3:7" ht="12" customHeight="1" x14ac:dyDescent="0.4">
      <c r="C43" s="56"/>
      <c r="D43" s="56"/>
      <c r="E43" s="56"/>
      <c r="F43" s="56"/>
      <c r="G43" s="56"/>
    </row>
    <row r="44" spans="3:7" ht="12" customHeight="1" x14ac:dyDescent="0.4">
      <c r="C44" s="56"/>
      <c r="D44" s="56"/>
      <c r="E44" s="56"/>
      <c r="F44" s="56"/>
      <c r="G44" s="56"/>
    </row>
    <row r="45" spans="3:7" ht="12" customHeight="1" x14ac:dyDescent="0.4">
      <c r="C45" s="56"/>
      <c r="D45" s="56"/>
      <c r="E45" s="56"/>
      <c r="F45" s="56"/>
      <c r="G45" s="56"/>
    </row>
    <row r="46" spans="3:7" ht="12" customHeight="1" x14ac:dyDescent="0.4">
      <c r="C46" s="56"/>
      <c r="D46" s="56"/>
      <c r="E46" s="56"/>
      <c r="F46" s="56"/>
      <c r="G46" s="56"/>
    </row>
    <row r="47" spans="3:7" ht="12" customHeight="1" x14ac:dyDescent="0.4"/>
    <row r="48" spans="3:7" ht="12" customHeight="1" x14ac:dyDescent="0.4"/>
    <row r="49" spans="3:3" ht="12" customHeight="1" x14ac:dyDescent="0.4"/>
    <row r="50" spans="3:3" ht="12" customHeight="1" x14ac:dyDescent="0.4"/>
    <row r="51" spans="3:3" ht="12" customHeight="1" x14ac:dyDescent="0.4"/>
    <row r="52" spans="3:3" ht="12" customHeight="1" x14ac:dyDescent="0.4">
      <c r="C52" s="58"/>
    </row>
    <row r="53" spans="3:3" ht="12" customHeight="1" x14ac:dyDescent="0.4"/>
    <row r="54" spans="3:3" ht="12" customHeight="1" x14ac:dyDescent="0.4"/>
    <row r="55" spans="3:3" ht="12" customHeight="1" x14ac:dyDescent="0.4"/>
    <row r="56" spans="3:3" ht="12" customHeight="1" x14ac:dyDescent="0.4"/>
    <row r="57" spans="3:3" ht="12" customHeight="1" x14ac:dyDescent="0.4"/>
    <row r="58" spans="3:3" ht="12" customHeight="1" x14ac:dyDescent="0.4"/>
    <row r="59" spans="3:3" ht="12" customHeight="1" x14ac:dyDescent="0.4"/>
    <row r="60" spans="3:3" ht="12" customHeight="1" x14ac:dyDescent="0.4"/>
    <row r="61" spans="3:3" ht="12" customHeight="1" x14ac:dyDescent="0.4"/>
    <row r="62" spans="3:3" ht="12" customHeight="1" x14ac:dyDescent="0.4"/>
    <row r="63" spans="3:3" ht="12" customHeight="1" x14ac:dyDescent="0.4"/>
    <row r="64" spans="3:3"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g0MeAdBV1XROpCDK2tUxqwNqgA6SoQUenHdKgga6RB04LVOT2orABvLXbQSML52CBvWDr0FXXnXv7yDs6cwPaw==" saltValue="Wd8H6IGl/GdWmfwoQgGFww==" spinCount="100000" sheet="1" scenarios="1" formatRows="0"/>
  <mergeCells count="14">
    <mergeCell ref="B5:C5"/>
    <mergeCell ref="L10:L11"/>
    <mergeCell ref="F8:L8"/>
    <mergeCell ref="H9:L9"/>
    <mergeCell ref="G9:G11"/>
    <mergeCell ref="F9:F11"/>
    <mergeCell ref="H10:H11"/>
    <mergeCell ref="I10:I11"/>
    <mergeCell ref="J10:J11"/>
    <mergeCell ref="K10:K11"/>
    <mergeCell ref="B8:B11"/>
    <mergeCell ref="C8:C11"/>
    <mergeCell ref="D8:D11"/>
    <mergeCell ref="E9:E11"/>
  </mergeCells>
  <phoneticPr fontId="2"/>
  <conditionalFormatting sqref="D5 B12:L17">
    <cfRule type="expression" dxfId="253" priority="86">
      <formula>$AE$3=TRUE</formula>
    </cfRule>
  </conditionalFormatting>
  <dataValidations count="2">
    <dataValidation type="list" allowBlank="1" showInputMessage="1" showErrorMessage="1" sqref="D5" xr:uid="{00000000-0002-0000-0200-000000000000}">
      <formula1>"工場,事業場"</formula1>
    </dataValidation>
    <dataValidation type="list" allowBlank="1" showInputMessage="1" showErrorMessage="1" sqref="E12:E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40" fitToHeight="0" orientation="portrait" r:id="rId1"/>
  <headerFooter>
    <oddFooter>&amp;Lst03d4&amp;R&amp;8r22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x14ac:dyDescent="0.4"/>
  <cols>
    <col min="1" max="5" width="2.5" style="5" customWidth="1"/>
    <col min="6" max="7" width="2.75" style="5" customWidth="1"/>
    <col min="8" max="9" width="2.5" style="5" customWidth="1"/>
    <col min="10" max="13" width="3.125" style="5" customWidth="1"/>
    <col min="14" max="46" width="2.5" style="5" customWidth="1"/>
    <col min="47" max="50" width="3.25" style="5" customWidth="1"/>
    <col min="51" max="74" width="2.5" style="5" customWidth="1"/>
    <col min="75"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x14ac:dyDescent="0.4">
      <c r="A1" s="84"/>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84"/>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84"/>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row>
    <row r="2" spans="1:119" ht="15" thickBot="1" x14ac:dyDescent="0.45">
      <c r="A2" s="73"/>
      <c r="B2" s="82" t="s">
        <v>561</v>
      </c>
      <c r="C2" s="83" t="s">
        <v>560</v>
      </c>
      <c r="D2" s="83"/>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73"/>
      <c r="AM2" s="82"/>
      <c r="AN2" s="83"/>
      <c r="AO2" s="83"/>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73"/>
      <c r="BX2" s="82"/>
      <c r="BY2" s="83"/>
      <c r="BZ2" s="83"/>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O2" s="31" t="s">
        <v>781</v>
      </c>
    </row>
    <row r="3" spans="1:119" ht="12" customHeight="1" thickBot="1" x14ac:dyDescent="0.45">
      <c r="A3" s="73"/>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73"/>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73"/>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O3" s="34" t="b">
        <v>0</v>
      </c>
    </row>
    <row r="4" spans="1:119" ht="12" customHeight="1" x14ac:dyDescent="0.4">
      <c r="A4" s="73"/>
      <c r="B4" s="673" t="s">
        <v>908</v>
      </c>
      <c r="C4" s="674"/>
      <c r="D4" s="674"/>
      <c r="E4" s="674"/>
      <c r="F4" s="674"/>
      <c r="G4" s="675"/>
      <c r="H4" s="679">
        <v>1</v>
      </c>
      <c r="I4" s="680"/>
      <c r="J4" s="683" t="s">
        <v>907</v>
      </c>
      <c r="K4" s="674"/>
      <c r="L4" s="674"/>
      <c r="M4" s="675"/>
      <c r="N4" s="685" t="str">
        <f>IFERROR(IF(VLOOKUP(H4,事業所リスト,2,FALSE)=0,"",VLOOKUP(H4,事業所リスト,2,FALSE)),"")</f>
        <v/>
      </c>
      <c r="O4" s="686"/>
      <c r="P4" s="686"/>
      <c r="Q4" s="686"/>
      <c r="R4" s="686"/>
      <c r="S4" s="686"/>
      <c r="T4" s="686"/>
      <c r="U4" s="686"/>
      <c r="V4" s="686"/>
      <c r="W4" s="686"/>
      <c r="X4" s="686"/>
      <c r="Y4" s="686"/>
      <c r="Z4" s="686"/>
      <c r="AA4" s="686"/>
      <c r="AB4" s="686"/>
      <c r="AC4" s="686"/>
      <c r="AD4" s="686"/>
      <c r="AE4" s="686"/>
      <c r="AF4" s="686"/>
      <c r="AG4" s="686"/>
      <c r="AH4" s="686"/>
      <c r="AI4" s="686"/>
      <c r="AJ4" s="687"/>
      <c r="AK4" s="46"/>
      <c r="AL4" s="73"/>
      <c r="AM4" s="673" t="s">
        <v>908</v>
      </c>
      <c r="AN4" s="674"/>
      <c r="AO4" s="674"/>
      <c r="AP4" s="674"/>
      <c r="AQ4" s="674"/>
      <c r="AR4" s="675"/>
      <c r="AS4" s="679">
        <v>2</v>
      </c>
      <c r="AT4" s="680"/>
      <c r="AU4" s="683" t="s">
        <v>907</v>
      </c>
      <c r="AV4" s="674"/>
      <c r="AW4" s="674"/>
      <c r="AX4" s="675"/>
      <c r="AY4" s="685" t="str">
        <f>IFERROR(IF(VLOOKUP(AS4,事業所リスト,2,FALSE)=0,"",VLOOKUP(AS4,事業所リスト,2,FALSE)),"")</f>
        <v/>
      </c>
      <c r="AZ4" s="686"/>
      <c r="BA4" s="686"/>
      <c r="BB4" s="686"/>
      <c r="BC4" s="686"/>
      <c r="BD4" s="686"/>
      <c r="BE4" s="686"/>
      <c r="BF4" s="686"/>
      <c r="BG4" s="686"/>
      <c r="BH4" s="686"/>
      <c r="BI4" s="686"/>
      <c r="BJ4" s="686"/>
      <c r="BK4" s="686"/>
      <c r="BL4" s="686"/>
      <c r="BM4" s="686"/>
      <c r="BN4" s="686"/>
      <c r="BO4" s="686"/>
      <c r="BP4" s="686"/>
      <c r="BQ4" s="686"/>
      <c r="BR4" s="686"/>
      <c r="BS4" s="686"/>
      <c r="BT4" s="686"/>
      <c r="BU4" s="687"/>
      <c r="BV4" s="46"/>
      <c r="BW4" s="73"/>
      <c r="BX4" s="673" t="s">
        <v>908</v>
      </c>
      <c r="BY4" s="674"/>
      <c r="BZ4" s="674"/>
      <c r="CA4" s="674"/>
      <c r="CB4" s="674"/>
      <c r="CC4" s="675"/>
      <c r="CD4" s="679">
        <v>3</v>
      </c>
      <c r="CE4" s="680"/>
      <c r="CF4" s="683" t="s">
        <v>907</v>
      </c>
      <c r="CG4" s="674"/>
      <c r="CH4" s="674"/>
      <c r="CI4" s="675"/>
      <c r="CJ4" s="685" t="str">
        <f>IFERROR(IF(VLOOKUP(CD4,事業所リスト,2,FALSE)=0,"",VLOOKUP(CD4,事業所リスト,2,FALSE)),"")</f>
        <v/>
      </c>
      <c r="CK4" s="686"/>
      <c r="CL4" s="686"/>
      <c r="CM4" s="686"/>
      <c r="CN4" s="686"/>
      <c r="CO4" s="686"/>
      <c r="CP4" s="686"/>
      <c r="CQ4" s="686"/>
      <c r="CR4" s="686"/>
      <c r="CS4" s="686"/>
      <c r="CT4" s="686"/>
      <c r="CU4" s="686"/>
      <c r="CV4" s="686"/>
      <c r="CW4" s="686"/>
      <c r="CX4" s="686"/>
      <c r="CY4" s="686"/>
      <c r="CZ4" s="686"/>
      <c r="DA4" s="686"/>
      <c r="DB4" s="686"/>
      <c r="DC4" s="686"/>
      <c r="DD4" s="686"/>
      <c r="DE4" s="686"/>
      <c r="DF4" s="687"/>
      <c r="DG4" s="46"/>
    </row>
    <row r="5" spans="1:119" ht="12" customHeight="1" thickBot="1" x14ac:dyDescent="0.45">
      <c r="A5" s="73"/>
      <c r="B5" s="676"/>
      <c r="C5" s="677"/>
      <c r="D5" s="677"/>
      <c r="E5" s="677"/>
      <c r="F5" s="677"/>
      <c r="G5" s="678"/>
      <c r="H5" s="681"/>
      <c r="I5" s="682"/>
      <c r="J5" s="684"/>
      <c r="K5" s="677"/>
      <c r="L5" s="677"/>
      <c r="M5" s="678"/>
      <c r="N5" s="688"/>
      <c r="O5" s="689"/>
      <c r="P5" s="689"/>
      <c r="Q5" s="689"/>
      <c r="R5" s="689"/>
      <c r="S5" s="689"/>
      <c r="T5" s="689"/>
      <c r="U5" s="689"/>
      <c r="V5" s="689"/>
      <c r="W5" s="689"/>
      <c r="X5" s="689"/>
      <c r="Y5" s="689"/>
      <c r="Z5" s="689"/>
      <c r="AA5" s="689"/>
      <c r="AB5" s="689"/>
      <c r="AC5" s="689"/>
      <c r="AD5" s="689"/>
      <c r="AE5" s="689"/>
      <c r="AF5" s="689"/>
      <c r="AG5" s="689"/>
      <c r="AH5" s="689"/>
      <c r="AI5" s="689"/>
      <c r="AJ5" s="690"/>
      <c r="AK5" s="46"/>
      <c r="AL5" s="73"/>
      <c r="AM5" s="676"/>
      <c r="AN5" s="677"/>
      <c r="AO5" s="677"/>
      <c r="AP5" s="677"/>
      <c r="AQ5" s="677"/>
      <c r="AR5" s="678"/>
      <c r="AS5" s="681"/>
      <c r="AT5" s="682"/>
      <c r="AU5" s="684"/>
      <c r="AV5" s="677"/>
      <c r="AW5" s="677"/>
      <c r="AX5" s="678"/>
      <c r="AY5" s="688"/>
      <c r="AZ5" s="689"/>
      <c r="BA5" s="689"/>
      <c r="BB5" s="689"/>
      <c r="BC5" s="689"/>
      <c r="BD5" s="689"/>
      <c r="BE5" s="689"/>
      <c r="BF5" s="689"/>
      <c r="BG5" s="689"/>
      <c r="BH5" s="689"/>
      <c r="BI5" s="689"/>
      <c r="BJ5" s="689"/>
      <c r="BK5" s="689"/>
      <c r="BL5" s="689"/>
      <c r="BM5" s="689"/>
      <c r="BN5" s="689"/>
      <c r="BO5" s="689"/>
      <c r="BP5" s="689"/>
      <c r="BQ5" s="689"/>
      <c r="BR5" s="689"/>
      <c r="BS5" s="689"/>
      <c r="BT5" s="689"/>
      <c r="BU5" s="690"/>
      <c r="BV5" s="46"/>
      <c r="BW5" s="73"/>
      <c r="BX5" s="676"/>
      <c r="BY5" s="677"/>
      <c r="BZ5" s="677"/>
      <c r="CA5" s="677"/>
      <c r="CB5" s="677"/>
      <c r="CC5" s="678"/>
      <c r="CD5" s="681"/>
      <c r="CE5" s="682"/>
      <c r="CF5" s="684"/>
      <c r="CG5" s="677"/>
      <c r="CH5" s="677"/>
      <c r="CI5" s="678"/>
      <c r="CJ5" s="688"/>
      <c r="CK5" s="689"/>
      <c r="CL5" s="689"/>
      <c r="CM5" s="689"/>
      <c r="CN5" s="689"/>
      <c r="CO5" s="689"/>
      <c r="CP5" s="689"/>
      <c r="CQ5" s="689"/>
      <c r="CR5" s="689"/>
      <c r="CS5" s="689"/>
      <c r="CT5" s="689"/>
      <c r="CU5" s="689"/>
      <c r="CV5" s="689"/>
      <c r="CW5" s="689"/>
      <c r="CX5" s="689"/>
      <c r="CY5" s="689"/>
      <c r="CZ5" s="689"/>
      <c r="DA5" s="689"/>
      <c r="DB5" s="689"/>
      <c r="DC5" s="689"/>
      <c r="DD5" s="689"/>
      <c r="DE5" s="689"/>
      <c r="DF5" s="690"/>
      <c r="DG5" s="46"/>
    </row>
    <row r="6" spans="1:119" ht="18.600000000000001" customHeight="1" x14ac:dyDescent="0.4">
      <c r="A6" s="73"/>
      <c r="B6" s="670" t="s">
        <v>562</v>
      </c>
      <c r="C6" s="671"/>
      <c r="D6" s="671"/>
      <c r="E6" s="671"/>
      <c r="F6" s="671"/>
      <c r="G6" s="671"/>
      <c r="H6" s="672"/>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6"/>
      <c r="AK6" s="46"/>
      <c r="AL6" s="73"/>
      <c r="AM6" s="670" t="s">
        <v>562</v>
      </c>
      <c r="AN6" s="671"/>
      <c r="AO6" s="671"/>
      <c r="AP6" s="671"/>
      <c r="AQ6" s="671"/>
      <c r="AR6" s="671"/>
      <c r="AS6" s="672"/>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6"/>
      <c r="BV6" s="46"/>
      <c r="BW6" s="73"/>
      <c r="BX6" s="670" t="s">
        <v>562</v>
      </c>
      <c r="BY6" s="671"/>
      <c r="BZ6" s="671"/>
      <c r="CA6" s="671"/>
      <c r="CB6" s="671"/>
      <c r="CC6" s="671"/>
      <c r="CD6" s="672"/>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6"/>
      <c r="DG6" s="46"/>
    </row>
    <row r="7" spans="1:119" ht="12" customHeight="1" x14ac:dyDescent="0.4">
      <c r="A7" s="73"/>
      <c r="B7" s="91"/>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8"/>
      <c r="AK7" s="46"/>
      <c r="AL7" s="73"/>
      <c r="AM7" s="91"/>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8"/>
      <c r="BV7" s="46"/>
      <c r="BW7" s="73"/>
      <c r="BX7" s="91"/>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8"/>
      <c r="DG7" s="46"/>
    </row>
    <row r="8" spans="1:119" ht="12" customHeight="1" x14ac:dyDescent="0.4">
      <c r="A8" s="73"/>
      <c r="B8" s="91"/>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8"/>
      <c r="AK8" s="46"/>
      <c r="AL8" s="73"/>
      <c r="AM8" s="91"/>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8"/>
      <c r="BV8" s="46"/>
      <c r="BW8" s="73"/>
      <c r="BX8" s="91"/>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8"/>
      <c r="DG8" s="46"/>
    </row>
    <row r="9" spans="1:119" ht="12" customHeight="1" x14ac:dyDescent="0.4">
      <c r="A9" s="73"/>
      <c r="B9" s="91"/>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8"/>
      <c r="AK9" s="46"/>
      <c r="AL9" s="73"/>
      <c r="AM9" s="91"/>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8"/>
      <c r="BV9" s="46"/>
      <c r="BW9" s="73"/>
      <c r="BX9" s="91"/>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8"/>
      <c r="DG9" s="46"/>
    </row>
    <row r="10" spans="1:119" ht="12" customHeight="1" x14ac:dyDescent="0.4">
      <c r="A10" s="73"/>
      <c r="B10" s="91"/>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8"/>
      <c r="AK10" s="46"/>
      <c r="AL10" s="73"/>
      <c r="AM10" s="91"/>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8"/>
      <c r="BV10" s="46"/>
      <c r="BW10" s="73"/>
      <c r="BX10" s="91"/>
      <c r="BY10" s="87"/>
      <c r="BZ10" s="87"/>
      <c r="CA10" s="87"/>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8"/>
      <c r="DG10" s="46"/>
    </row>
    <row r="11" spans="1:119" ht="12" customHeight="1" x14ac:dyDescent="0.4">
      <c r="A11" s="73"/>
      <c r="B11" s="91"/>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8"/>
      <c r="AK11" s="46"/>
      <c r="AL11" s="73"/>
      <c r="AM11" s="91"/>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8"/>
      <c r="BV11" s="46"/>
      <c r="BW11" s="73"/>
      <c r="BX11" s="91"/>
      <c r="BY11" s="87"/>
      <c r="BZ11" s="87"/>
      <c r="CA11" s="87"/>
      <c r="CB11" s="87"/>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8"/>
      <c r="DG11" s="46"/>
    </row>
    <row r="12" spans="1:119" ht="12" customHeight="1" x14ac:dyDescent="0.4">
      <c r="A12" s="73"/>
      <c r="B12" s="91"/>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8"/>
      <c r="AK12" s="46"/>
      <c r="AL12" s="73"/>
      <c r="AM12" s="91"/>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8"/>
      <c r="BV12" s="46"/>
      <c r="BW12" s="73"/>
      <c r="BX12" s="91"/>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8"/>
      <c r="DG12" s="46"/>
    </row>
    <row r="13" spans="1:119" ht="12" customHeight="1" x14ac:dyDescent="0.4">
      <c r="A13" s="73"/>
      <c r="B13" s="91"/>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8"/>
      <c r="AK13" s="46"/>
      <c r="AL13" s="73"/>
      <c r="AM13" s="91"/>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8"/>
      <c r="BV13" s="46"/>
      <c r="BW13" s="73"/>
      <c r="BX13" s="91"/>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8"/>
      <c r="DG13" s="46"/>
    </row>
    <row r="14" spans="1:119" ht="12" customHeight="1" x14ac:dyDescent="0.4">
      <c r="A14" s="73"/>
      <c r="B14" s="91"/>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8"/>
      <c r="AK14" s="46"/>
      <c r="AL14" s="73"/>
      <c r="AM14" s="91"/>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8"/>
      <c r="BV14" s="46"/>
      <c r="BW14" s="73"/>
      <c r="BX14" s="91"/>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8"/>
      <c r="DG14" s="46"/>
    </row>
    <row r="15" spans="1:119" ht="12" customHeight="1" x14ac:dyDescent="0.4">
      <c r="A15" s="73"/>
      <c r="B15" s="91"/>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8"/>
      <c r="AK15" s="46"/>
      <c r="AL15" s="73"/>
      <c r="AM15" s="91"/>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8"/>
      <c r="BV15" s="46"/>
      <c r="BW15" s="73"/>
      <c r="BX15" s="91"/>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8"/>
      <c r="DG15" s="46"/>
    </row>
    <row r="16" spans="1:119" ht="12" customHeight="1" x14ac:dyDescent="0.4">
      <c r="A16" s="73"/>
      <c r="B16" s="91"/>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8"/>
      <c r="AK16" s="46"/>
      <c r="AL16" s="73"/>
      <c r="AM16" s="91"/>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8"/>
      <c r="BV16" s="46"/>
      <c r="BW16" s="73"/>
      <c r="BX16" s="91"/>
      <c r="BY16" s="87"/>
      <c r="BZ16" s="87"/>
      <c r="CA16" s="87"/>
      <c r="CB16" s="87"/>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8"/>
      <c r="DG16" s="46"/>
    </row>
    <row r="17" spans="1:111" ht="12" customHeight="1" x14ac:dyDescent="0.4">
      <c r="A17" s="73"/>
      <c r="B17" s="91"/>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8"/>
      <c r="AK17" s="46"/>
      <c r="AL17" s="73"/>
      <c r="AM17" s="91"/>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8"/>
      <c r="BV17" s="46"/>
      <c r="BW17" s="73"/>
      <c r="BX17" s="91"/>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8"/>
      <c r="DG17" s="46"/>
    </row>
    <row r="18" spans="1:111" ht="12" customHeight="1" x14ac:dyDescent="0.4">
      <c r="A18" s="73"/>
      <c r="B18" s="91"/>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K18" s="46"/>
      <c r="AL18" s="73"/>
      <c r="AM18" s="91"/>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8"/>
      <c r="BV18" s="46"/>
      <c r="BW18" s="73"/>
      <c r="BX18" s="91"/>
      <c r="BY18" s="87"/>
      <c r="BZ18" s="87"/>
      <c r="CA18" s="87"/>
      <c r="CB18" s="87"/>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8"/>
      <c r="DG18" s="46"/>
    </row>
    <row r="19" spans="1:111" ht="12" customHeight="1" x14ac:dyDescent="0.4">
      <c r="A19" s="73"/>
      <c r="B19" s="91"/>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8"/>
      <c r="AK19" s="46"/>
      <c r="AL19" s="73"/>
      <c r="AM19" s="91"/>
      <c r="AN19" s="87"/>
      <c r="AO19" s="87"/>
      <c r="AP19" s="87"/>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8"/>
      <c r="BV19" s="46"/>
      <c r="BW19" s="73"/>
      <c r="BX19" s="91"/>
      <c r="BY19" s="87"/>
      <c r="BZ19" s="87"/>
      <c r="CA19" s="87"/>
      <c r="CB19" s="87"/>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8"/>
      <c r="DG19" s="46"/>
    </row>
    <row r="20" spans="1:111" ht="12" customHeight="1" x14ac:dyDescent="0.4">
      <c r="A20" s="73"/>
      <c r="B20" s="91"/>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8"/>
      <c r="AK20" s="46"/>
      <c r="AL20" s="73"/>
      <c r="AM20" s="91"/>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8"/>
      <c r="BV20" s="46"/>
      <c r="BW20" s="73"/>
      <c r="BX20" s="91"/>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8"/>
      <c r="DG20" s="46"/>
    </row>
    <row r="21" spans="1:111" ht="12" customHeight="1" x14ac:dyDescent="0.4">
      <c r="A21" s="73"/>
      <c r="B21" s="91"/>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8"/>
      <c r="AK21" s="46"/>
      <c r="AL21" s="73"/>
      <c r="AM21" s="91"/>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8"/>
      <c r="BV21" s="46"/>
      <c r="BW21" s="73"/>
      <c r="BX21" s="91"/>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8"/>
      <c r="DG21" s="46"/>
    </row>
    <row r="22" spans="1:111" ht="12" customHeight="1" x14ac:dyDescent="0.4">
      <c r="A22" s="73"/>
      <c r="B22" s="91"/>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8"/>
      <c r="AK22" s="46"/>
      <c r="AL22" s="73"/>
      <c r="AM22" s="91"/>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8"/>
      <c r="BV22" s="46"/>
      <c r="BW22" s="73"/>
      <c r="BX22" s="91"/>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8"/>
      <c r="DG22" s="46"/>
    </row>
    <row r="23" spans="1:111" ht="12" customHeight="1" x14ac:dyDescent="0.4">
      <c r="A23" s="73"/>
      <c r="B23" s="91"/>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8"/>
      <c r="AK23" s="46"/>
      <c r="AL23" s="73"/>
      <c r="AM23" s="91"/>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8"/>
      <c r="BV23" s="46"/>
      <c r="BW23" s="73"/>
      <c r="BX23" s="91"/>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8"/>
      <c r="DG23" s="46"/>
    </row>
    <row r="24" spans="1:111" ht="12" customHeight="1" x14ac:dyDescent="0.4">
      <c r="A24" s="73"/>
      <c r="B24" s="91"/>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8"/>
      <c r="AK24" s="46"/>
      <c r="AL24" s="73"/>
      <c r="AM24" s="91"/>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8"/>
      <c r="BV24" s="46"/>
      <c r="BW24" s="73"/>
      <c r="BX24" s="91"/>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8"/>
      <c r="DG24" s="46"/>
    </row>
    <row r="25" spans="1:111" ht="12" customHeight="1" x14ac:dyDescent="0.4">
      <c r="A25" s="73"/>
      <c r="B25" s="91"/>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8"/>
      <c r="AK25" s="46"/>
      <c r="AL25" s="73"/>
      <c r="AM25" s="91"/>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8"/>
      <c r="BV25" s="46"/>
      <c r="BW25" s="73"/>
      <c r="BX25" s="91"/>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8"/>
      <c r="DG25" s="46"/>
    </row>
    <row r="26" spans="1:111" ht="12" customHeight="1" x14ac:dyDescent="0.4">
      <c r="A26" s="73"/>
      <c r="B26" s="91"/>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8"/>
      <c r="AK26" s="46"/>
      <c r="AL26" s="73"/>
      <c r="AM26" s="91"/>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8"/>
      <c r="BV26" s="46"/>
      <c r="BW26" s="73"/>
      <c r="BX26" s="91"/>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8"/>
      <c r="DG26" s="46"/>
    </row>
    <row r="27" spans="1:111" ht="12" customHeight="1" x14ac:dyDescent="0.4">
      <c r="A27" s="73"/>
      <c r="B27" s="91"/>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8"/>
      <c r="AK27" s="46"/>
      <c r="AL27" s="73"/>
      <c r="AM27" s="91"/>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8"/>
      <c r="BV27" s="46"/>
      <c r="BW27" s="73"/>
      <c r="BX27" s="91"/>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8"/>
      <c r="DG27" s="46"/>
    </row>
    <row r="28" spans="1:111" ht="12" customHeight="1" x14ac:dyDescent="0.4">
      <c r="A28" s="73"/>
      <c r="B28" s="91"/>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8"/>
      <c r="AK28" s="46"/>
      <c r="AL28" s="73"/>
      <c r="AM28" s="91"/>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8"/>
      <c r="BV28" s="46"/>
      <c r="BW28" s="73"/>
      <c r="BX28" s="91"/>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8"/>
      <c r="DG28" s="46"/>
    </row>
    <row r="29" spans="1:111" ht="12" customHeight="1" x14ac:dyDescent="0.4">
      <c r="A29" s="73"/>
      <c r="B29" s="91"/>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8"/>
      <c r="AK29" s="46"/>
      <c r="AL29" s="73"/>
      <c r="AM29" s="91"/>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8"/>
      <c r="BV29" s="46"/>
      <c r="BW29" s="73"/>
      <c r="BX29" s="91"/>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8"/>
      <c r="DG29" s="46"/>
    </row>
    <row r="30" spans="1:111" ht="12" customHeight="1" x14ac:dyDescent="0.4">
      <c r="A30" s="73"/>
      <c r="B30" s="91"/>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8"/>
      <c r="AK30" s="46"/>
      <c r="AL30" s="73"/>
      <c r="AM30" s="91"/>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8"/>
      <c r="BV30" s="46"/>
      <c r="BW30" s="73"/>
      <c r="BX30" s="91"/>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8"/>
      <c r="DG30" s="46"/>
    </row>
    <row r="31" spans="1:111" ht="12" customHeight="1" x14ac:dyDescent="0.4">
      <c r="A31" s="73"/>
      <c r="B31" s="9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8"/>
      <c r="AK31" s="46"/>
      <c r="AL31" s="73"/>
      <c r="AM31" s="91"/>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8"/>
      <c r="BV31" s="46"/>
      <c r="BW31" s="73"/>
      <c r="BX31" s="91"/>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8"/>
      <c r="DG31" s="46"/>
    </row>
    <row r="32" spans="1:111" ht="12" customHeight="1" x14ac:dyDescent="0.4">
      <c r="A32" s="73"/>
      <c r="B32" s="91"/>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8"/>
      <c r="AK32" s="46"/>
      <c r="AL32" s="73"/>
      <c r="AM32" s="91"/>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8"/>
      <c r="BV32" s="46"/>
      <c r="BW32" s="73"/>
      <c r="BX32" s="91"/>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8"/>
      <c r="DG32" s="46"/>
    </row>
    <row r="33" spans="1:111" ht="12" customHeight="1" x14ac:dyDescent="0.4">
      <c r="A33" s="73"/>
      <c r="B33" s="91"/>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c r="AK33" s="46"/>
      <c r="AL33" s="73"/>
      <c r="AM33" s="91"/>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8"/>
      <c r="BV33" s="46"/>
      <c r="BW33" s="73"/>
      <c r="BX33" s="91"/>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8"/>
      <c r="DG33" s="46"/>
    </row>
    <row r="34" spans="1:111" ht="12" customHeight="1" x14ac:dyDescent="0.4">
      <c r="A34" s="73"/>
      <c r="B34" s="91"/>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8"/>
      <c r="AK34" s="46"/>
      <c r="AL34" s="73"/>
      <c r="AM34" s="91"/>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8"/>
      <c r="BV34" s="46"/>
      <c r="BW34" s="73"/>
      <c r="BX34" s="91"/>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8"/>
      <c r="DG34" s="46"/>
    </row>
    <row r="35" spans="1:111" ht="12" customHeight="1" x14ac:dyDescent="0.4">
      <c r="A35" s="73"/>
      <c r="B35" s="91"/>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8"/>
      <c r="AK35" s="46"/>
      <c r="AL35" s="73"/>
      <c r="AM35" s="91"/>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8"/>
      <c r="BV35" s="46"/>
      <c r="BW35" s="73"/>
      <c r="BX35" s="91"/>
      <c r="BY35" s="87"/>
      <c r="BZ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8"/>
      <c r="DG35" s="46"/>
    </row>
    <row r="36" spans="1:111" ht="12" customHeight="1" x14ac:dyDescent="0.4">
      <c r="A36" s="73"/>
      <c r="B36" s="91"/>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8"/>
      <c r="AK36" s="46"/>
      <c r="AL36" s="73"/>
      <c r="AM36" s="91"/>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8"/>
      <c r="BV36" s="46"/>
      <c r="BW36" s="73"/>
      <c r="BX36" s="91"/>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8"/>
      <c r="DG36" s="46"/>
    </row>
    <row r="37" spans="1:111" ht="12" customHeight="1" x14ac:dyDescent="0.4">
      <c r="A37" s="73"/>
      <c r="B37" s="91"/>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8"/>
      <c r="AK37" s="46"/>
      <c r="AL37" s="73"/>
      <c r="AM37" s="91"/>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8"/>
      <c r="BV37" s="46"/>
      <c r="BW37" s="73"/>
      <c r="BX37" s="91"/>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8"/>
      <c r="DG37" s="46"/>
    </row>
    <row r="38" spans="1:111" ht="12" customHeight="1" x14ac:dyDescent="0.4">
      <c r="A38" s="73"/>
      <c r="B38" s="9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8"/>
      <c r="AK38" s="46"/>
      <c r="AL38" s="73"/>
      <c r="AM38" s="91"/>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8"/>
      <c r="BV38" s="46"/>
      <c r="BW38" s="73"/>
      <c r="BX38" s="91"/>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8"/>
      <c r="DG38" s="46"/>
    </row>
    <row r="39" spans="1:111" ht="12" customHeight="1" x14ac:dyDescent="0.4">
      <c r="A39" s="73"/>
      <c r="B39" s="91"/>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8"/>
      <c r="AK39" s="46"/>
      <c r="AL39" s="73"/>
      <c r="AM39" s="91"/>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8"/>
      <c r="BV39" s="46"/>
      <c r="BW39" s="73"/>
      <c r="BX39" s="91"/>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8"/>
      <c r="DG39" s="46"/>
    </row>
    <row r="40" spans="1:111" ht="12" customHeight="1" x14ac:dyDescent="0.4">
      <c r="A40" s="73"/>
      <c r="B40" s="91"/>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8"/>
      <c r="AK40" s="46"/>
      <c r="AL40" s="73"/>
      <c r="AM40" s="91"/>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8"/>
      <c r="BV40" s="46"/>
      <c r="BW40" s="73"/>
      <c r="BX40" s="91"/>
      <c r="BY40" s="87"/>
      <c r="BZ40" s="87"/>
      <c r="CA40" s="87"/>
      <c r="CB40" s="87"/>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8"/>
      <c r="DG40" s="46"/>
    </row>
    <row r="41" spans="1:111" ht="12" customHeight="1" x14ac:dyDescent="0.4">
      <c r="A41" s="73"/>
      <c r="B41" s="91"/>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8"/>
      <c r="AK41" s="46"/>
      <c r="AL41" s="73"/>
      <c r="AM41" s="91"/>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8"/>
      <c r="BV41" s="46"/>
      <c r="BW41" s="73"/>
      <c r="BX41" s="91"/>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8"/>
      <c r="DG41" s="46"/>
    </row>
    <row r="42" spans="1:111" ht="12" customHeight="1" x14ac:dyDescent="0.4">
      <c r="A42" s="73"/>
      <c r="B42" s="91"/>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8"/>
      <c r="AK42" s="46"/>
      <c r="AL42" s="73"/>
      <c r="AM42" s="91"/>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8"/>
      <c r="BV42" s="46"/>
      <c r="BW42" s="73"/>
      <c r="BX42" s="91"/>
      <c r="BY42" s="87"/>
      <c r="BZ42" s="87"/>
      <c r="CA42" s="87"/>
      <c r="CB42" s="87"/>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8"/>
      <c r="DG42" s="46"/>
    </row>
    <row r="43" spans="1:111" ht="12" customHeight="1" x14ac:dyDescent="0.4">
      <c r="A43" s="73"/>
      <c r="B43" s="91"/>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8"/>
      <c r="AK43" s="46"/>
      <c r="AL43" s="73"/>
      <c r="AM43" s="91"/>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8"/>
      <c r="BV43" s="46"/>
      <c r="BW43" s="73"/>
      <c r="BX43" s="91"/>
      <c r="BY43" s="87"/>
      <c r="BZ43" s="87"/>
      <c r="CA43" s="87"/>
      <c r="CB43" s="87"/>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8"/>
      <c r="DG43" s="46"/>
    </row>
    <row r="44" spans="1:111" ht="12" customHeight="1" x14ac:dyDescent="0.4">
      <c r="A44" s="73"/>
      <c r="B44" s="91"/>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8"/>
      <c r="AK44" s="46"/>
      <c r="AL44" s="73"/>
      <c r="AM44" s="91"/>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8"/>
      <c r="BV44" s="46"/>
      <c r="BW44" s="73"/>
      <c r="BX44" s="91"/>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8"/>
      <c r="DG44" s="46"/>
    </row>
    <row r="45" spans="1:111" ht="12" customHeight="1" x14ac:dyDescent="0.4">
      <c r="A45" s="73"/>
      <c r="B45" s="91"/>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8"/>
      <c r="AK45" s="46"/>
      <c r="AL45" s="73"/>
      <c r="AM45" s="91"/>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8"/>
      <c r="BV45" s="46"/>
      <c r="BW45" s="73"/>
      <c r="BX45" s="91"/>
      <c r="BY45" s="87"/>
      <c r="BZ45" s="87"/>
      <c r="CA45" s="87"/>
      <c r="CB45" s="87"/>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8"/>
      <c r="DG45" s="46"/>
    </row>
    <row r="46" spans="1:111" ht="12" customHeight="1" x14ac:dyDescent="0.4">
      <c r="A46" s="73"/>
      <c r="B46" s="91"/>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8"/>
      <c r="AK46" s="46"/>
      <c r="AL46" s="73"/>
      <c r="AM46" s="91"/>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8"/>
      <c r="BV46" s="46"/>
      <c r="BW46" s="73"/>
      <c r="BX46" s="91"/>
      <c r="BY46" s="87"/>
      <c r="BZ46" s="87"/>
      <c r="CA46" s="87"/>
      <c r="CB46" s="87"/>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8"/>
      <c r="DG46" s="46"/>
    </row>
    <row r="47" spans="1:111" ht="12" customHeight="1" x14ac:dyDescent="0.4">
      <c r="A47" s="73"/>
      <c r="B47" s="91"/>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8"/>
      <c r="AK47" s="46"/>
      <c r="AL47" s="73"/>
      <c r="AM47" s="91"/>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8"/>
      <c r="BV47" s="46"/>
      <c r="BW47" s="73"/>
      <c r="BX47" s="91"/>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8"/>
      <c r="DG47" s="46"/>
    </row>
    <row r="48" spans="1:111" ht="12" customHeight="1" x14ac:dyDescent="0.4">
      <c r="A48" s="73"/>
      <c r="B48" s="91"/>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8"/>
      <c r="AK48" s="46"/>
      <c r="AL48" s="73"/>
      <c r="AM48" s="91"/>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8"/>
      <c r="BV48" s="46"/>
      <c r="BW48" s="73"/>
      <c r="BX48" s="91"/>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8"/>
      <c r="DG48" s="46"/>
    </row>
    <row r="49" spans="1:111" ht="12" customHeight="1" thickBot="1" x14ac:dyDescent="0.45">
      <c r="A49" s="73"/>
      <c r="B49" s="92"/>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90"/>
      <c r="AK49" s="46"/>
      <c r="AL49" s="73"/>
      <c r="AM49" s="92"/>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90"/>
      <c r="BV49" s="46"/>
      <c r="BW49" s="73"/>
      <c r="BX49" s="92"/>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90"/>
      <c r="DG49" s="46"/>
    </row>
    <row r="50" spans="1:111" ht="12" customHeight="1" x14ac:dyDescent="0.4">
      <c r="A50" s="73"/>
      <c r="B50" s="673" t="s">
        <v>553</v>
      </c>
      <c r="C50" s="674"/>
      <c r="D50" s="674"/>
      <c r="E50" s="674"/>
      <c r="F50" s="674"/>
      <c r="G50" s="674"/>
      <c r="H50" s="674"/>
      <c r="I50" s="675"/>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6"/>
      <c r="AK50" s="46"/>
      <c r="AL50" s="73"/>
      <c r="AM50" s="673" t="s">
        <v>553</v>
      </c>
      <c r="AN50" s="674"/>
      <c r="AO50" s="674"/>
      <c r="AP50" s="674"/>
      <c r="AQ50" s="674"/>
      <c r="AR50" s="674"/>
      <c r="AS50" s="674"/>
      <c r="AT50" s="67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5"/>
      <c r="BU50" s="696"/>
      <c r="BV50" s="46"/>
      <c r="BW50" s="73"/>
      <c r="BX50" s="673" t="s">
        <v>553</v>
      </c>
      <c r="BY50" s="674"/>
      <c r="BZ50" s="674"/>
      <c r="CA50" s="674"/>
      <c r="CB50" s="674"/>
      <c r="CC50" s="674"/>
      <c r="CD50" s="674"/>
      <c r="CE50" s="675"/>
      <c r="CF50" s="703"/>
      <c r="CG50" s="704"/>
      <c r="CH50" s="704"/>
      <c r="CI50" s="704"/>
      <c r="CJ50" s="704"/>
      <c r="CK50" s="704"/>
      <c r="CL50" s="704"/>
      <c r="CM50" s="704"/>
      <c r="CN50" s="704"/>
      <c r="CO50" s="704"/>
      <c r="CP50" s="704"/>
      <c r="CQ50" s="704"/>
      <c r="CR50" s="704"/>
      <c r="CS50" s="704"/>
      <c r="CT50" s="704"/>
      <c r="CU50" s="704"/>
      <c r="CV50" s="704"/>
      <c r="CW50" s="704"/>
      <c r="CX50" s="704"/>
      <c r="CY50" s="704"/>
      <c r="CZ50" s="704"/>
      <c r="DA50" s="704"/>
      <c r="DB50" s="704"/>
      <c r="DC50" s="704"/>
      <c r="DD50" s="704"/>
      <c r="DE50" s="704"/>
      <c r="DF50" s="705"/>
      <c r="DG50" s="46"/>
    </row>
    <row r="51" spans="1:111" ht="12" customHeight="1" x14ac:dyDescent="0.4">
      <c r="A51" s="73"/>
      <c r="B51" s="657"/>
      <c r="C51" s="658"/>
      <c r="D51" s="658"/>
      <c r="E51" s="658"/>
      <c r="F51" s="658"/>
      <c r="G51" s="658"/>
      <c r="H51" s="658"/>
      <c r="I51" s="659"/>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2"/>
      <c r="AK51" s="46"/>
      <c r="AL51" s="73"/>
      <c r="AM51" s="657"/>
      <c r="AN51" s="658"/>
      <c r="AO51" s="658"/>
      <c r="AP51" s="658"/>
      <c r="AQ51" s="658"/>
      <c r="AR51" s="658"/>
      <c r="AS51" s="658"/>
      <c r="AT51" s="659"/>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1"/>
      <c r="BR51" s="641"/>
      <c r="BS51" s="641"/>
      <c r="BT51" s="641"/>
      <c r="BU51" s="642"/>
      <c r="BV51" s="46"/>
      <c r="BW51" s="73"/>
      <c r="BX51" s="657"/>
      <c r="BY51" s="658"/>
      <c r="BZ51" s="658"/>
      <c r="CA51" s="658"/>
      <c r="CB51" s="658"/>
      <c r="CC51" s="658"/>
      <c r="CD51" s="658"/>
      <c r="CE51" s="659"/>
      <c r="CF51" s="706"/>
      <c r="CG51" s="707"/>
      <c r="CH51" s="707"/>
      <c r="CI51" s="707"/>
      <c r="CJ51" s="707"/>
      <c r="CK51" s="707"/>
      <c r="CL51" s="707"/>
      <c r="CM51" s="707"/>
      <c r="CN51" s="707"/>
      <c r="CO51" s="707"/>
      <c r="CP51" s="707"/>
      <c r="CQ51" s="707"/>
      <c r="CR51" s="707"/>
      <c r="CS51" s="707"/>
      <c r="CT51" s="707"/>
      <c r="CU51" s="707"/>
      <c r="CV51" s="707"/>
      <c r="CW51" s="707"/>
      <c r="CX51" s="707"/>
      <c r="CY51" s="707"/>
      <c r="CZ51" s="707"/>
      <c r="DA51" s="707"/>
      <c r="DB51" s="707"/>
      <c r="DC51" s="707"/>
      <c r="DD51" s="707"/>
      <c r="DE51" s="707"/>
      <c r="DF51" s="708"/>
      <c r="DG51" s="46"/>
    </row>
    <row r="52" spans="1:111" ht="27.6" customHeight="1" x14ac:dyDescent="0.4">
      <c r="A52" s="73"/>
      <c r="B52" s="654" t="s">
        <v>554</v>
      </c>
      <c r="C52" s="655"/>
      <c r="D52" s="655"/>
      <c r="E52" s="655"/>
      <c r="F52" s="655"/>
      <c r="G52" s="655"/>
      <c r="H52" s="655"/>
      <c r="I52" s="656"/>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2"/>
      <c r="AK52" s="46"/>
      <c r="AL52" s="73"/>
      <c r="AM52" s="654" t="s">
        <v>554</v>
      </c>
      <c r="AN52" s="655"/>
      <c r="AO52" s="655"/>
      <c r="AP52" s="655"/>
      <c r="AQ52" s="655"/>
      <c r="AR52" s="655"/>
      <c r="AS52" s="655"/>
      <c r="AT52" s="656"/>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c r="BS52" s="641"/>
      <c r="BT52" s="641"/>
      <c r="BU52" s="642"/>
      <c r="BV52" s="46"/>
      <c r="BW52" s="73"/>
      <c r="BX52" s="654" t="s">
        <v>554</v>
      </c>
      <c r="BY52" s="655"/>
      <c r="BZ52" s="655"/>
      <c r="CA52" s="655"/>
      <c r="CB52" s="655"/>
      <c r="CC52" s="655"/>
      <c r="CD52" s="655"/>
      <c r="CE52" s="656"/>
      <c r="CF52" s="709"/>
      <c r="CG52" s="710"/>
      <c r="CH52" s="710"/>
      <c r="CI52" s="710"/>
      <c r="CJ52" s="710"/>
      <c r="CK52" s="710"/>
      <c r="CL52" s="710"/>
      <c r="CM52" s="710"/>
      <c r="CN52" s="710"/>
      <c r="CO52" s="710"/>
      <c r="CP52" s="710"/>
      <c r="CQ52" s="710"/>
      <c r="CR52" s="710"/>
      <c r="CS52" s="710"/>
      <c r="CT52" s="710"/>
      <c r="CU52" s="710"/>
      <c r="CV52" s="710"/>
      <c r="CW52" s="710"/>
      <c r="CX52" s="710"/>
      <c r="CY52" s="710"/>
      <c r="CZ52" s="710"/>
      <c r="DA52" s="710"/>
      <c r="DB52" s="710"/>
      <c r="DC52" s="710"/>
      <c r="DD52" s="710"/>
      <c r="DE52" s="710"/>
      <c r="DF52" s="711"/>
      <c r="DG52" s="46"/>
    </row>
    <row r="53" spans="1:111" ht="27.6" customHeight="1" x14ac:dyDescent="0.4">
      <c r="A53" s="73"/>
      <c r="B53" s="657"/>
      <c r="C53" s="658"/>
      <c r="D53" s="658"/>
      <c r="E53" s="658"/>
      <c r="F53" s="658"/>
      <c r="G53" s="658"/>
      <c r="H53" s="658"/>
      <c r="I53" s="659"/>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2"/>
      <c r="AK53" s="46"/>
      <c r="AL53" s="73"/>
      <c r="AM53" s="657"/>
      <c r="AN53" s="658"/>
      <c r="AO53" s="658"/>
      <c r="AP53" s="658"/>
      <c r="AQ53" s="658"/>
      <c r="AR53" s="658"/>
      <c r="AS53" s="658"/>
      <c r="AT53" s="659"/>
      <c r="AU53" s="641"/>
      <c r="AV53" s="641"/>
      <c r="AW53" s="641"/>
      <c r="AX53" s="641"/>
      <c r="AY53" s="641"/>
      <c r="AZ53" s="641"/>
      <c r="BA53" s="641"/>
      <c r="BB53" s="641"/>
      <c r="BC53" s="641"/>
      <c r="BD53" s="641"/>
      <c r="BE53" s="641"/>
      <c r="BF53" s="641"/>
      <c r="BG53" s="641"/>
      <c r="BH53" s="641"/>
      <c r="BI53" s="641"/>
      <c r="BJ53" s="641"/>
      <c r="BK53" s="641"/>
      <c r="BL53" s="641"/>
      <c r="BM53" s="641"/>
      <c r="BN53" s="641"/>
      <c r="BO53" s="641"/>
      <c r="BP53" s="641"/>
      <c r="BQ53" s="641"/>
      <c r="BR53" s="641"/>
      <c r="BS53" s="641"/>
      <c r="BT53" s="641"/>
      <c r="BU53" s="642"/>
      <c r="BV53" s="46"/>
      <c r="BW53" s="73"/>
      <c r="BX53" s="657"/>
      <c r="BY53" s="658"/>
      <c r="BZ53" s="658"/>
      <c r="CA53" s="658"/>
      <c r="CB53" s="658"/>
      <c r="CC53" s="658"/>
      <c r="CD53" s="658"/>
      <c r="CE53" s="659"/>
      <c r="CF53" s="706"/>
      <c r="CG53" s="707"/>
      <c r="CH53" s="707"/>
      <c r="CI53" s="707"/>
      <c r="CJ53" s="707"/>
      <c r="CK53" s="707"/>
      <c r="CL53" s="707"/>
      <c r="CM53" s="707"/>
      <c r="CN53" s="707"/>
      <c r="CO53" s="707"/>
      <c r="CP53" s="707"/>
      <c r="CQ53" s="707"/>
      <c r="CR53" s="707"/>
      <c r="CS53" s="707"/>
      <c r="CT53" s="707"/>
      <c r="CU53" s="707"/>
      <c r="CV53" s="707"/>
      <c r="CW53" s="707"/>
      <c r="CX53" s="707"/>
      <c r="CY53" s="707"/>
      <c r="CZ53" s="707"/>
      <c r="DA53" s="707"/>
      <c r="DB53" s="707"/>
      <c r="DC53" s="707"/>
      <c r="DD53" s="707"/>
      <c r="DE53" s="707"/>
      <c r="DF53" s="708"/>
      <c r="DG53" s="46"/>
    </row>
    <row r="54" spans="1:111" ht="15" customHeight="1" x14ac:dyDescent="0.4">
      <c r="A54" s="73"/>
      <c r="B54" s="643" t="s">
        <v>783</v>
      </c>
      <c r="C54" s="644"/>
      <c r="D54" s="644"/>
      <c r="E54" s="645"/>
      <c r="F54" s="652" t="s">
        <v>881</v>
      </c>
      <c r="G54" s="645"/>
      <c r="H54" s="660"/>
      <c r="I54" s="661"/>
      <c r="J54" s="622" t="s">
        <v>555</v>
      </c>
      <c r="K54" s="622"/>
      <c r="L54" s="622"/>
      <c r="M54" s="622"/>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2"/>
      <c r="AK54" s="46"/>
      <c r="AL54" s="73"/>
      <c r="AM54" s="643" t="s">
        <v>783</v>
      </c>
      <c r="AN54" s="644"/>
      <c r="AO54" s="644"/>
      <c r="AP54" s="645"/>
      <c r="AQ54" s="652" t="s">
        <v>881</v>
      </c>
      <c r="AR54" s="645"/>
      <c r="AS54" s="660"/>
      <c r="AT54" s="661"/>
      <c r="AU54" s="622" t="s">
        <v>555</v>
      </c>
      <c r="AV54" s="622"/>
      <c r="AW54" s="622"/>
      <c r="AX54" s="622"/>
      <c r="AY54" s="641"/>
      <c r="AZ54" s="641"/>
      <c r="BA54" s="641"/>
      <c r="BB54" s="641"/>
      <c r="BC54" s="641"/>
      <c r="BD54" s="641"/>
      <c r="BE54" s="641"/>
      <c r="BF54" s="641"/>
      <c r="BG54" s="641"/>
      <c r="BH54" s="641"/>
      <c r="BI54" s="641"/>
      <c r="BJ54" s="641"/>
      <c r="BK54" s="641"/>
      <c r="BL54" s="641"/>
      <c r="BM54" s="641"/>
      <c r="BN54" s="641"/>
      <c r="BO54" s="641"/>
      <c r="BP54" s="641"/>
      <c r="BQ54" s="641"/>
      <c r="BR54" s="641"/>
      <c r="BS54" s="641"/>
      <c r="BT54" s="641"/>
      <c r="BU54" s="642"/>
      <c r="BV54" s="46"/>
      <c r="BW54" s="73"/>
      <c r="BX54" s="643" t="s">
        <v>783</v>
      </c>
      <c r="BY54" s="644"/>
      <c r="BZ54" s="644"/>
      <c r="CA54" s="645"/>
      <c r="CB54" s="652" t="s">
        <v>881</v>
      </c>
      <c r="CC54" s="645"/>
      <c r="CD54" s="660"/>
      <c r="CE54" s="661"/>
      <c r="CF54" s="712" t="s">
        <v>555</v>
      </c>
      <c r="CG54" s="713"/>
      <c r="CH54" s="713"/>
      <c r="CI54" s="714"/>
      <c r="CJ54" s="709"/>
      <c r="CK54" s="710"/>
      <c r="CL54" s="710"/>
      <c r="CM54" s="710"/>
      <c r="CN54" s="710"/>
      <c r="CO54" s="710"/>
      <c r="CP54" s="710"/>
      <c r="CQ54" s="710"/>
      <c r="CR54" s="710"/>
      <c r="CS54" s="710"/>
      <c r="CT54" s="710"/>
      <c r="CU54" s="710"/>
      <c r="CV54" s="710"/>
      <c r="CW54" s="710"/>
      <c r="CX54" s="710"/>
      <c r="CY54" s="710"/>
      <c r="CZ54" s="710"/>
      <c r="DA54" s="710"/>
      <c r="DB54" s="710"/>
      <c r="DC54" s="710"/>
      <c r="DD54" s="710"/>
      <c r="DE54" s="710"/>
      <c r="DF54" s="711"/>
      <c r="DG54" s="46"/>
    </row>
    <row r="55" spans="1:111" ht="15" customHeight="1" x14ac:dyDescent="0.4">
      <c r="A55" s="73"/>
      <c r="B55" s="646"/>
      <c r="C55" s="647"/>
      <c r="D55" s="647"/>
      <c r="E55" s="648"/>
      <c r="F55" s="653"/>
      <c r="G55" s="651"/>
      <c r="H55" s="662"/>
      <c r="I55" s="663"/>
      <c r="J55" s="622"/>
      <c r="K55" s="622"/>
      <c r="L55" s="622"/>
      <c r="M55" s="622"/>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2"/>
      <c r="AK55" s="46"/>
      <c r="AL55" s="73"/>
      <c r="AM55" s="646"/>
      <c r="AN55" s="647"/>
      <c r="AO55" s="647"/>
      <c r="AP55" s="648"/>
      <c r="AQ55" s="653"/>
      <c r="AR55" s="651"/>
      <c r="AS55" s="662"/>
      <c r="AT55" s="663"/>
      <c r="AU55" s="622"/>
      <c r="AV55" s="622"/>
      <c r="AW55" s="622"/>
      <c r="AX55" s="622"/>
      <c r="AY55" s="641"/>
      <c r="AZ55" s="641"/>
      <c r="BA55" s="641"/>
      <c r="BB55" s="641"/>
      <c r="BC55" s="641"/>
      <c r="BD55" s="641"/>
      <c r="BE55" s="641"/>
      <c r="BF55" s="641"/>
      <c r="BG55" s="641"/>
      <c r="BH55" s="641"/>
      <c r="BI55" s="641"/>
      <c r="BJ55" s="641"/>
      <c r="BK55" s="641"/>
      <c r="BL55" s="641"/>
      <c r="BM55" s="641"/>
      <c r="BN55" s="641"/>
      <c r="BO55" s="641"/>
      <c r="BP55" s="641"/>
      <c r="BQ55" s="641"/>
      <c r="BR55" s="641"/>
      <c r="BS55" s="641"/>
      <c r="BT55" s="641"/>
      <c r="BU55" s="642"/>
      <c r="BV55" s="46"/>
      <c r="BW55" s="73"/>
      <c r="BX55" s="646"/>
      <c r="BY55" s="647"/>
      <c r="BZ55" s="647"/>
      <c r="CA55" s="648"/>
      <c r="CB55" s="653"/>
      <c r="CC55" s="651"/>
      <c r="CD55" s="662"/>
      <c r="CE55" s="663"/>
      <c r="CF55" s="715"/>
      <c r="CG55" s="716"/>
      <c r="CH55" s="716"/>
      <c r="CI55" s="717"/>
      <c r="CJ55" s="706"/>
      <c r="CK55" s="707"/>
      <c r="CL55" s="707"/>
      <c r="CM55" s="707"/>
      <c r="CN55" s="707"/>
      <c r="CO55" s="707"/>
      <c r="CP55" s="707"/>
      <c r="CQ55" s="707"/>
      <c r="CR55" s="707"/>
      <c r="CS55" s="707"/>
      <c r="CT55" s="707"/>
      <c r="CU55" s="707"/>
      <c r="CV55" s="707"/>
      <c r="CW55" s="707"/>
      <c r="CX55" s="707"/>
      <c r="CY55" s="707"/>
      <c r="CZ55" s="707"/>
      <c r="DA55" s="707"/>
      <c r="DB55" s="707"/>
      <c r="DC55" s="707"/>
      <c r="DD55" s="707"/>
      <c r="DE55" s="707"/>
      <c r="DF55" s="708"/>
      <c r="DG55" s="46"/>
    </row>
    <row r="56" spans="1:111" ht="15" customHeight="1" x14ac:dyDescent="0.4">
      <c r="A56" s="73"/>
      <c r="B56" s="646"/>
      <c r="C56" s="647"/>
      <c r="D56" s="647"/>
      <c r="E56" s="648"/>
      <c r="F56" s="652" t="s">
        <v>882</v>
      </c>
      <c r="G56" s="645"/>
      <c r="H56" s="660"/>
      <c r="I56" s="661"/>
      <c r="J56" s="622" t="s">
        <v>555</v>
      </c>
      <c r="K56" s="622"/>
      <c r="L56" s="622"/>
      <c r="M56" s="622"/>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2"/>
      <c r="AK56" s="46"/>
      <c r="AL56" s="73"/>
      <c r="AM56" s="646"/>
      <c r="AN56" s="647"/>
      <c r="AO56" s="647"/>
      <c r="AP56" s="648"/>
      <c r="AQ56" s="652" t="s">
        <v>882</v>
      </c>
      <c r="AR56" s="645"/>
      <c r="AS56" s="660"/>
      <c r="AT56" s="661"/>
      <c r="AU56" s="622" t="s">
        <v>555</v>
      </c>
      <c r="AV56" s="622"/>
      <c r="AW56" s="622"/>
      <c r="AX56" s="622"/>
      <c r="AY56" s="641"/>
      <c r="AZ56" s="641"/>
      <c r="BA56" s="641"/>
      <c r="BB56" s="641"/>
      <c r="BC56" s="641"/>
      <c r="BD56" s="641"/>
      <c r="BE56" s="641"/>
      <c r="BF56" s="641"/>
      <c r="BG56" s="641"/>
      <c r="BH56" s="641"/>
      <c r="BI56" s="641"/>
      <c r="BJ56" s="641"/>
      <c r="BK56" s="641"/>
      <c r="BL56" s="641"/>
      <c r="BM56" s="641"/>
      <c r="BN56" s="641"/>
      <c r="BO56" s="641"/>
      <c r="BP56" s="641"/>
      <c r="BQ56" s="641"/>
      <c r="BR56" s="641"/>
      <c r="BS56" s="641"/>
      <c r="BT56" s="641"/>
      <c r="BU56" s="642"/>
      <c r="BV56" s="46"/>
      <c r="BW56" s="73"/>
      <c r="BX56" s="646"/>
      <c r="BY56" s="647"/>
      <c r="BZ56" s="647"/>
      <c r="CA56" s="648"/>
      <c r="CB56" s="652" t="s">
        <v>882</v>
      </c>
      <c r="CC56" s="645"/>
      <c r="CD56" s="660"/>
      <c r="CE56" s="661"/>
      <c r="CF56" s="712" t="s">
        <v>555</v>
      </c>
      <c r="CG56" s="713"/>
      <c r="CH56" s="713"/>
      <c r="CI56" s="714"/>
      <c r="CJ56" s="709"/>
      <c r="CK56" s="710"/>
      <c r="CL56" s="710"/>
      <c r="CM56" s="710"/>
      <c r="CN56" s="710"/>
      <c r="CO56" s="710"/>
      <c r="CP56" s="710"/>
      <c r="CQ56" s="710"/>
      <c r="CR56" s="710"/>
      <c r="CS56" s="710"/>
      <c r="CT56" s="710"/>
      <c r="CU56" s="710"/>
      <c r="CV56" s="710"/>
      <c r="CW56" s="710"/>
      <c r="CX56" s="710"/>
      <c r="CY56" s="710"/>
      <c r="CZ56" s="710"/>
      <c r="DA56" s="710"/>
      <c r="DB56" s="710"/>
      <c r="DC56" s="710"/>
      <c r="DD56" s="710"/>
      <c r="DE56" s="710"/>
      <c r="DF56" s="711"/>
      <c r="DG56" s="46"/>
    </row>
    <row r="57" spans="1:111" ht="15" customHeight="1" x14ac:dyDescent="0.4">
      <c r="A57" s="73"/>
      <c r="B57" s="649"/>
      <c r="C57" s="650"/>
      <c r="D57" s="650"/>
      <c r="E57" s="651"/>
      <c r="F57" s="653"/>
      <c r="G57" s="651"/>
      <c r="H57" s="662"/>
      <c r="I57" s="663"/>
      <c r="J57" s="622"/>
      <c r="K57" s="622"/>
      <c r="L57" s="622"/>
      <c r="M57" s="622"/>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2"/>
      <c r="AK57" s="46"/>
      <c r="AL57" s="73"/>
      <c r="AM57" s="649"/>
      <c r="AN57" s="650"/>
      <c r="AO57" s="650"/>
      <c r="AP57" s="651"/>
      <c r="AQ57" s="653"/>
      <c r="AR57" s="651"/>
      <c r="AS57" s="662"/>
      <c r="AT57" s="663"/>
      <c r="AU57" s="622"/>
      <c r="AV57" s="622"/>
      <c r="AW57" s="622"/>
      <c r="AX57" s="622"/>
      <c r="AY57" s="641"/>
      <c r="AZ57" s="641"/>
      <c r="BA57" s="641"/>
      <c r="BB57" s="641"/>
      <c r="BC57" s="641"/>
      <c r="BD57" s="641"/>
      <c r="BE57" s="641"/>
      <c r="BF57" s="641"/>
      <c r="BG57" s="641"/>
      <c r="BH57" s="641"/>
      <c r="BI57" s="641"/>
      <c r="BJ57" s="641"/>
      <c r="BK57" s="641"/>
      <c r="BL57" s="641"/>
      <c r="BM57" s="641"/>
      <c r="BN57" s="641"/>
      <c r="BO57" s="641"/>
      <c r="BP57" s="641"/>
      <c r="BQ57" s="641"/>
      <c r="BR57" s="641"/>
      <c r="BS57" s="641"/>
      <c r="BT57" s="641"/>
      <c r="BU57" s="642"/>
      <c r="BV57" s="46"/>
      <c r="BW57" s="73"/>
      <c r="BX57" s="649"/>
      <c r="BY57" s="650"/>
      <c r="BZ57" s="650"/>
      <c r="CA57" s="651"/>
      <c r="CB57" s="653"/>
      <c r="CC57" s="651"/>
      <c r="CD57" s="662"/>
      <c r="CE57" s="663"/>
      <c r="CF57" s="715"/>
      <c r="CG57" s="716"/>
      <c r="CH57" s="716"/>
      <c r="CI57" s="717"/>
      <c r="CJ57" s="706"/>
      <c r="CK57" s="707"/>
      <c r="CL57" s="707"/>
      <c r="CM57" s="707"/>
      <c r="CN57" s="707"/>
      <c r="CO57" s="707"/>
      <c r="CP57" s="707"/>
      <c r="CQ57" s="707"/>
      <c r="CR57" s="707"/>
      <c r="CS57" s="707"/>
      <c r="CT57" s="707"/>
      <c r="CU57" s="707"/>
      <c r="CV57" s="707"/>
      <c r="CW57" s="707"/>
      <c r="CX57" s="707"/>
      <c r="CY57" s="707"/>
      <c r="CZ57" s="707"/>
      <c r="DA57" s="707"/>
      <c r="DB57" s="707"/>
      <c r="DC57" s="707"/>
      <c r="DD57" s="707"/>
      <c r="DE57" s="707"/>
      <c r="DF57" s="708"/>
      <c r="DG57" s="46"/>
    </row>
    <row r="58" spans="1:111" ht="16.149999999999999" customHeight="1" x14ac:dyDescent="0.4">
      <c r="A58" s="73"/>
      <c r="B58" s="643" t="s">
        <v>563</v>
      </c>
      <c r="C58" s="644"/>
      <c r="D58" s="644"/>
      <c r="E58" s="645"/>
      <c r="F58" s="652" t="s">
        <v>883</v>
      </c>
      <c r="G58" s="645"/>
      <c r="H58" s="660"/>
      <c r="I58" s="661"/>
      <c r="J58" s="622" t="s">
        <v>557</v>
      </c>
      <c r="K58" s="622"/>
      <c r="L58" s="622"/>
      <c r="M58" s="622"/>
      <c r="N58" s="691"/>
      <c r="O58" s="691"/>
      <c r="P58" s="622" t="s">
        <v>558</v>
      </c>
      <c r="Q58" s="622"/>
      <c r="R58" s="622"/>
      <c r="S58" s="641"/>
      <c r="T58" s="641"/>
      <c r="U58" s="641"/>
      <c r="V58" s="641"/>
      <c r="W58" s="641"/>
      <c r="X58" s="641"/>
      <c r="Y58" s="641"/>
      <c r="Z58" s="641"/>
      <c r="AA58" s="641"/>
      <c r="AB58" s="641"/>
      <c r="AC58" s="641"/>
      <c r="AD58" s="641"/>
      <c r="AE58" s="641"/>
      <c r="AF58" s="641"/>
      <c r="AG58" s="641"/>
      <c r="AH58" s="641"/>
      <c r="AI58" s="641"/>
      <c r="AJ58" s="642"/>
      <c r="AK58" s="46"/>
      <c r="AL58" s="73"/>
      <c r="AM58" s="643" t="s">
        <v>563</v>
      </c>
      <c r="AN58" s="644"/>
      <c r="AO58" s="644"/>
      <c r="AP58" s="645"/>
      <c r="AQ58" s="652" t="s">
        <v>883</v>
      </c>
      <c r="AR58" s="645"/>
      <c r="AS58" s="660"/>
      <c r="AT58" s="661"/>
      <c r="AU58" s="622" t="s">
        <v>557</v>
      </c>
      <c r="AV58" s="622"/>
      <c r="AW58" s="622"/>
      <c r="AX58" s="622"/>
      <c r="AY58" s="691"/>
      <c r="AZ58" s="691"/>
      <c r="BA58" s="622" t="s">
        <v>558</v>
      </c>
      <c r="BB58" s="622"/>
      <c r="BC58" s="622"/>
      <c r="BD58" s="641"/>
      <c r="BE58" s="641"/>
      <c r="BF58" s="641"/>
      <c r="BG58" s="641"/>
      <c r="BH58" s="641"/>
      <c r="BI58" s="641"/>
      <c r="BJ58" s="641"/>
      <c r="BK58" s="641"/>
      <c r="BL58" s="641"/>
      <c r="BM58" s="641"/>
      <c r="BN58" s="641"/>
      <c r="BO58" s="641"/>
      <c r="BP58" s="641"/>
      <c r="BQ58" s="641"/>
      <c r="BR58" s="641"/>
      <c r="BS58" s="641"/>
      <c r="BT58" s="641"/>
      <c r="BU58" s="642"/>
      <c r="BV58" s="46"/>
      <c r="BW58" s="73"/>
      <c r="BX58" s="643" t="s">
        <v>563</v>
      </c>
      <c r="BY58" s="644"/>
      <c r="BZ58" s="644"/>
      <c r="CA58" s="645"/>
      <c r="CB58" s="652" t="s">
        <v>883</v>
      </c>
      <c r="CC58" s="645"/>
      <c r="CD58" s="660"/>
      <c r="CE58" s="661"/>
      <c r="CF58" s="712" t="s">
        <v>557</v>
      </c>
      <c r="CG58" s="713"/>
      <c r="CH58" s="713"/>
      <c r="CI58" s="714"/>
      <c r="CJ58" s="660"/>
      <c r="CK58" s="661"/>
      <c r="CL58" s="712" t="s">
        <v>558</v>
      </c>
      <c r="CM58" s="713"/>
      <c r="CN58" s="714"/>
      <c r="CO58" s="709"/>
      <c r="CP58" s="710"/>
      <c r="CQ58" s="710"/>
      <c r="CR58" s="710"/>
      <c r="CS58" s="710"/>
      <c r="CT58" s="710"/>
      <c r="CU58" s="710"/>
      <c r="CV58" s="710"/>
      <c r="CW58" s="710"/>
      <c r="CX58" s="710"/>
      <c r="CY58" s="710"/>
      <c r="CZ58" s="710"/>
      <c r="DA58" s="710"/>
      <c r="DB58" s="710"/>
      <c r="DC58" s="710"/>
      <c r="DD58" s="710"/>
      <c r="DE58" s="710"/>
      <c r="DF58" s="711"/>
      <c r="DG58" s="46"/>
    </row>
    <row r="59" spans="1:111" ht="16.149999999999999" customHeight="1" x14ac:dyDescent="0.4">
      <c r="A59" s="73"/>
      <c r="B59" s="646"/>
      <c r="C59" s="647"/>
      <c r="D59" s="647"/>
      <c r="E59" s="648"/>
      <c r="F59" s="653"/>
      <c r="G59" s="651"/>
      <c r="H59" s="662"/>
      <c r="I59" s="663"/>
      <c r="J59" s="622"/>
      <c r="K59" s="622"/>
      <c r="L59" s="622"/>
      <c r="M59" s="622"/>
      <c r="N59" s="691"/>
      <c r="O59" s="691"/>
      <c r="P59" s="622"/>
      <c r="Q59" s="622"/>
      <c r="R59" s="622"/>
      <c r="S59" s="641"/>
      <c r="T59" s="641"/>
      <c r="U59" s="641"/>
      <c r="V59" s="641"/>
      <c r="W59" s="641"/>
      <c r="X59" s="641"/>
      <c r="Y59" s="641"/>
      <c r="Z59" s="641"/>
      <c r="AA59" s="641"/>
      <c r="AB59" s="641"/>
      <c r="AC59" s="641"/>
      <c r="AD59" s="641"/>
      <c r="AE59" s="641"/>
      <c r="AF59" s="641"/>
      <c r="AG59" s="641"/>
      <c r="AH59" s="641"/>
      <c r="AI59" s="641"/>
      <c r="AJ59" s="642"/>
      <c r="AK59" s="46"/>
      <c r="AL59" s="73"/>
      <c r="AM59" s="646"/>
      <c r="AN59" s="647"/>
      <c r="AO59" s="647"/>
      <c r="AP59" s="648"/>
      <c r="AQ59" s="653"/>
      <c r="AR59" s="651"/>
      <c r="AS59" s="662"/>
      <c r="AT59" s="663"/>
      <c r="AU59" s="622"/>
      <c r="AV59" s="622"/>
      <c r="AW59" s="622"/>
      <c r="AX59" s="622"/>
      <c r="AY59" s="691"/>
      <c r="AZ59" s="691"/>
      <c r="BA59" s="622"/>
      <c r="BB59" s="622"/>
      <c r="BC59" s="622"/>
      <c r="BD59" s="641"/>
      <c r="BE59" s="641"/>
      <c r="BF59" s="641"/>
      <c r="BG59" s="641"/>
      <c r="BH59" s="641"/>
      <c r="BI59" s="641"/>
      <c r="BJ59" s="641"/>
      <c r="BK59" s="641"/>
      <c r="BL59" s="641"/>
      <c r="BM59" s="641"/>
      <c r="BN59" s="641"/>
      <c r="BO59" s="641"/>
      <c r="BP59" s="641"/>
      <c r="BQ59" s="641"/>
      <c r="BR59" s="641"/>
      <c r="BS59" s="641"/>
      <c r="BT59" s="641"/>
      <c r="BU59" s="642"/>
      <c r="BV59" s="46"/>
      <c r="BW59" s="73"/>
      <c r="BX59" s="646"/>
      <c r="BY59" s="647"/>
      <c r="BZ59" s="647"/>
      <c r="CA59" s="648"/>
      <c r="CB59" s="653"/>
      <c r="CC59" s="651"/>
      <c r="CD59" s="662"/>
      <c r="CE59" s="663"/>
      <c r="CF59" s="715"/>
      <c r="CG59" s="716"/>
      <c r="CH59" s="716"/>
      <c r="CI59" s="717"/>
      <c r="CJ59" s="662"/>
      <c r="CK59" s="663"/>
      <c r="CL59" s="715"/>
      <c r="CM59" s="716"/>
      <c r="CN59" s="717"/>
      <c r="CO59" s="706"/>
      <c r="CP59" s="707"/>
      <c r="CQ59" s="707"/>
      <c r="CR59" s="707"/>
      <c r="CS59" s="707"/>
      <c r="CT59" s="707"/>
      <c r="CU59" s="707"/>
      <c r="CV59" s="707"/>
      <c r="CW59" s="707"/>
      <c r="CX59" s="707"/>
      <c r="CY59" s="707"/>
      <c r="CZ59" s="707"/>
      <c r="DA59" s="707"/>
      <c r="DB59" s="707"/>
      <c r="DC59" s="707"/>
      <c r="DD59" s="707"/>
      <c r="DE59" s="707"/>
      <c r="DF59" s="708"/>
      <c r="DG59" s="46"/>
    </row>
    <row r="60" spans="1:111" ht="16.149999999999999" customHeight="1" x14ac:dyDescent="0.4">
      <c r="A60" s="73"/>
      <c r="B60" s="646"/>
      <c r="C60" s="647"/>
      <c r="D60" s="647"/>
      <c r="E60" s="648"/>
      <c r="F60" s="652" t="s">
        <v>884</v>
      </c>
      <c r="G60" s="645"/>
      <c r="H60" s="660"/>
      <c r="I60" s="661"/>
      <c r="J60" s="622" t="s">
        <v>557</v>
      </c>
      <c r="K60" s="622"/>
      <c r="L60" s="622"/>
      <c r="M60" s="622"/>
      <c r="N60" s="691"/>
      <c r="O60" s="691"/>
      <c r="P60" s="622" t="s">
        <v>558</v>
      </c>
      <c r="Q60" s="622"/>
      <c r="R60" s="622"/>
      <c r="S60" s="641"/>
      <c r="T60" s="641"/>
      <c r="U60" s="641"/>
      <c r="V60" s="641"/>
      <c r="W60" s="641"/>
      <c r="X60" s="641"/>
      <c r="Y60" s="641"/>
      <c r="Z60" s="641"/>
      <c r="AA60" s="641"/>
      <c r="AB60" s="641"/>
      <c r="AC60" s="641"/>
      <c r="AD60" s="641"/>
      <c r="AE60" s="641"/>
      <c r="AF60" s="641"/>
      <c r="AG60" s="641"/>
      <c r="AH60" s="641"/>
      <c r="AI60" s="641"/>
      <c r="AJ60" s="642"/>
      <c r="AK60" s="46"/>
      <c r="AL60" s="73"/>
      <c r="AM60" s="646"/>
      <c r="AN60" s="647"/>
      <c r="AO60" s="647"/>
      <c r="AP60" s="648"/>
      <c r="AQ60" s="652" t="s">
        <v>884</v>
      </c>
      <c r="AR60" s="645"/>
      <c r="AS60" s="660"/>
      <c r="AT60" s="661"/>
      <c r="AU60" s="622" t="s">
        <v>557</v>
      </c>
      <c r="AV60" s="622"/>
      <c r="AW60" s="622"/>
      <c r="AX60" s="622"/>
      <c r="AY60" s="691"/>
      <c r="AZ60" s="691"/>
      <c r="BA60" s="622" t="s">
        <v>558</v>
      </c>
      <c r="BB60" s="622"/>
      <c r="BC60" s="622"/>
      <c r="BD60" s="641"/>
      <c r="BE60" s="641"/>
      <c r="BF60" s="641"/>
      <c r="BG60" s="641"/>
      <c r="BH60" s="641"/>
      <c r="BI60" s="641"/>
      <c r="BJ60" s="641"/>
      <c r="BK60" s="641"/>
      <c r="BL60" s="641"/>
      <c r="BM60" s="641"/>
      <c r="BN60" s="641"/>
      <c r="BO60" s="641"/>
      <c r="BP60" s="641"/>
      <c r="BQ60" s="641"/>
      <c r="BR60" s="641"/>
      <c r="BS60" s="641"/>
      <c r="BT60" s="641"/>
      <c r="BU60" s="642"/>
      <c r="BV60" s="46"/>
      <c r="BW60" s="73"/>
      <c r="BX60" s="646"/>
      <c r="BY60" s="647"/>
      <c r="BZ60" s="647"/>
      <c r="CA60" s="648"/>
      <c r="CB60" s="652" t="s">
        <v>884</v>
      </c>
      <c r="CC60" s="645"/>
      <c r="CD60" s="660"/>
      <c r="CE60" s="661"/>
      <c r="CF60" s="712" t="s">
        <v>557</v>
      </c>
      <c r="CG60" s="713"/>
      <c r="CH60" s="713"/>
      <c r="CI60" s="714"/>
      <c r="CJ60" s="660"/>
      <c r="CK60" s="661"/>
      <c r="CL60" s="712" t="s">
        <v>558</v>
      </c>
      <c r="CM60" s="713"/>
      <c r="CN60" s="714"/>
      <c r="CO60" s="709"/>
      <c r="CP60" s="710"/>
      <c r="CQ60" s="710"/>
      <c r="CR60" s="710"/>
      <c r="CS60" s="710"/>
      <c r="CT60" s="710"/>
      <c r="CU60" s="710"/>
      <c r="CV60" s="710"/>
      <c r="CW60" s="710"/>
      <c r="CX60" s="710"/>
      <c r="CY60" s="710"/>
      <c r="CZ60" s="710"/>
      <c r="DA60" s="710"/>
      <c r="DB60" s="710"/>
      <c r="DC60" s="710"/>
      <c r="DD60" s="710"/>
      <c r="DE60" s="710"/>
      <c r="DF60" s="711"/>
      <c r="DG60" s="46"/>
    </row>
    <row r="61" spans="1:111" ht="16.149999999999999" customHeight="1" thickBot="1" x14ac:dyDescent="0.45">
      <c r="A61" s="73"/>
      <c r="B61" s="664"/>
      <c r="C61" s="665"/>
      <c r="D61" s="665"/>
      <c r="E61" s="666"/>
      <c r="F61" s="669"/>
      <c r="G61" s="666"/>
      <c r="H61" s="667"/>
      <c r="I61" s="668"/>
      <c r="J61" s="634"/>
      <c r="K61" s="634"/>
      <c r="L61" s="634"/>
      <c r="M61" s="634"/>
      <c r="N61" s="692"/>
      <c r="O61" s="692"/>
      <c r="P61" s="634"/>
      <c r="Q61" s="634"/>
      <c r="R61" s="634"/>
      <c r="S61" s="693"/>
      <c r="T61" s="693"/>
      <c r="U61" s="693"/>
      <c r="V61" s="693"/>
      <c r="W61" s="693"/>
      <c r="X61" s="693"/>
      <c r="Y61" s="693"/>
      <c r="Z61" s="693"/>
      <c r="AA61" s="693"/>
      <c r="AB61" s="693"/>
      <c r="AC61" s="693"/>
      <c r="AD61" s="693"/>
      <c r="AE61" s="693"/>
      <c r="AF61" s="693"/>
      <c r="AG61" s="693"/>
      <c r="AH61" s="693"/>
      <c r="AI61" s="693"/>
      <c r="AJ61" s="694"/>
      <c r="AK61" s="46"/>
      <c r="AL61" s="73"/>
      <c r="AM61" s="664"/>
      <c r="AN61" s="665"/>
      <c r="AO61" s="665"/>
      <c r="AP61" s="666"/>
      <c r="AQ61" s="669"/>
      <c r="AR61" s="666"/>
      <c r="AS61" s="667"/>
      <c r="AT61" s="668"/>
      <c r="AU61" s="634"/>
      <c r="AV61" s="634"/>
      <c r="AW61" s="634"/>
      <c r="AX61" s="634"/>
      <c r="AY61" s="692"/>
      <c r="AZ61" s="692"/>
      <c r="BA61" s="634"/>
      <c r="BB61" s="634"/>
      <c r="BC61" s="634"/>
      <c r="BD61" s="693"/>
      <c r="BE61" s="693"/>
      <c r="BF61" s="693"/>
      <c r="BG61" s="693"/>
      <c r="BH61" s="693"/>
      <c r="BI61" s="693"/>
      <c r="BJ61" s="693"/>
      <c r="BK61" s="693"/>
      <c r="BL61" s="693"/>
      <c r="BM61" s="693"/>
      <c r="BN61" s="693"/>
      <c r="BO61" s="693"/>
      <c r="BP61" s="693"/>
      <c r="BQ61" s="693"/>
      <c r="BR61" s="693"/>
      <c r="BS61" s="693"/>
      <c r="BT61" s="693"/>
      <c r="BU61" s="694"/>
      <c r="BV61" s="46"/>
      <c r="BW61" s="73"/>
      <c r="BX61" s="664"/>
      <c r="BY61" s="665"/>
      <c r="BZ61" s="665"/>
      <c r="CA61" s="666"/>
      <c r="CB61" s="669"/>
      <c r="CC61" s="666"/>
      <c r="CD61" s="667"/>
      <c r="CE61" s="668"/>
      <c r="CF61" s="700"/>
      <c r="CG61" s="701"/>
      <c r="CH61" s="701"/>
      <c r="CI61" s="702"/>
      <c r="CJ61" s="667"/>
      <c r="CK61" s="668"/>
      <c r="CL61" s="700"/>
      <c r="CM61" s="701"/>
      <c r="CN61" s="702"/>
      <c r="CO61" s="718"/>
      <c r="CP61" s="719"/>
      <c r="CQ61" s="719"/>
      <c r="CR61" s="719"/>
      <c r="CS61" s="719"/>
      <c r="CT61" s="719"/>
      <c r="CU61" s="719"/>
      <c r="CV61" s="719"/>
      <c r="CW61" s="719"/>
      <c r="CX61" s="719"/>
      <c r="CY61" s="719"/>
      <c r="CZ61" s="719"/>
      <c r="DA61" s="719"/>
      <c r="DB61" s="719"/>
      <c r="DC61" s="719"/>
      <c r="DD61" s="719"/>
      <c r="DE61" s="719"/>
      <c r="DF61" s="720"/>
      <c r="DG61" s="46"/>
    </row>
    <row r="62" spans="1:111" ht="12" customHeight="1" x14ac:dyDescent="0.4">
      <c r="A62" s="73"/>
      <c r="B62" s="46" t="s">
        <v>909</v>
      </c>
      <c r="C62" s="46"/>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46"/>
      <c r="AL62" s="73"/>
      <c r="AM62" s="46" t="s">
        <v>909</v>
      </c>
      <c r="AN62" s="46"/>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46"/>
      <c r="BW62" s="73"/>
      <c r="BX62" s="46" t="s">
        <v>909</v>
      </c>
      <c r="BY62" s="46"/>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46"/>
    </row>
    <row r="63" spans="1:111" ht="12" customHeight="1" x14ac:dyDescent="0.4">
      <c r="A63" s="73"/>
      <c r="B63" s="46" t="s">
        <v>910</v>
      </c>
      <c r="C63" s="46"/>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46"/>
      <c r="AL63" s="73"/>
      <c r="AM63" s="46" t="s">
        <v>910</v>
      </c>
      <c r="AN63" s="46"/>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46"/>
      <c r="BW63" s="73"/>
      <c r="BX63" s="46" t="s">
        <v>910</v>
      </c>
      <c r="BY63" s="46"/>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46"/>
    </row>
    <row r="64" spans="1:111" ht="12" customHeight="1" x14ac:dyDescent="0.4">
      <c r="A64" s="73"/>
      <c r="B64" s="46" t="s">
        <v>911</v>
      </c>
      <c r="C64" s="46"/>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46"/>
      <c r="AL64" s="73"/>
      <c r="AM64" s="46" t="s">
        <v>911</v>
      </c>
      <c r="AN64" s="46"/>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46"/>
      <c r="BW64" s="73"/>
      <c r="BX64" s="46" t="s">
        <v>911</v>
      </c>
      <c r="BY64" s="46"/>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46"/>
    </row>
    <row r="65" spans="1:111" ht="12" customHeight="1" x14ac:dyDescent="0.4">
      <c r="A65" s="73"/>
      <c r="B65" s="46" t="s">
        <v>912</v>
      </c>
      <c r="C65" s="46"/>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46"/>
      <c r="AL65" s="73"/>
      <c r="AM65" s="46" t="s">
        <v>912</v>
      </c>
      <c r="AN65" s="46"/>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46"/>
      <c r="BW65" s="73"/>
      <c r="BX65" s="46" t="s">
        <v>912</v>
      </c>
      <c r="BY65" s="46"/>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46"/>
    </row>
    <row r="66" spans="1:111" ht="12" customHeight="1" x14ac:dyDescent="0.4">
      <c r="A66" s="76"/>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8"/>
      <c r="AL66" s="76"/>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8"/>
      <c r="BW66" s="73"/>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46"/>
    </row>
    <row r="67" spans="1:111" ht="12" customHeight="1" thickBot="1" x14ac:dyDescent="0.45">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2"/>
      <c r="AL67" s="70"/>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270"/>
      <c r="BX67" s="270"/>
      <c r="BY67" s="270"/>
      <c r="BZ67" s="270"/>
      <c r="CA67" s="270"/>
      <c r="CB67" s="270"/>
      <c r="CC67" s="270"/>
      <c r="CD67" s="270"/>
      <c r="CE67" s="270"/>
      <c r="CF67" s="270"/>
      <c r="CG67" s="270"/>
      <c r="CH67" s="270"/>
      <c r="CI67" s="270"/>
      <c r="CJ67" s="270"/>
      <c r="CK67" s="270"/>
      <c r="CL67" s="270"/>
      <c r="CM67" s="270"/>
      <c r="CN67" s="270"/>
      <c r="CO67" s="270"/>
      <c r="CP67" s="270"/>
      <c r="CQ67" s="270"/>
      <c r="CR67" s="270"/>
      <c r="CS67" s="270"/>
      <c r="CT67" s="270"/>
      <c r="CU67" s="270"/>
      <c r="CV67" s="270"/>
      <c r="CW67" s="270"/>
      <c r="CX67" s="270"/>
      <c r="CY67" s="270"/>
      <c r="CZ67" s="270"/>
      <c r="DA67" s="270"/>
      <c r="DB67" s="270"/>
      <c r="DC67" s="270"/>
      <c r="DD67" s="270"/>
      <c r="DE67" s="270"/>
      <c r="DF67" s="270"/>
      <c r="DG67" s="270"/>
    </row>
    <row r="68" spans="1:111" ht="12" customHeight="1" x14ac:dyDescent="0.4">
      <c r="A68" s="73"/>
      <c r="B68" s="673" t="s">
        <v>908</v>
      </c>
      <c r="C68" s="674"/>
      <c r="D68" s="674"/>
      <c r="E68" s="674"/>
      <c r="F68" s="674"/>
      <c r="G68" s="675"/>
      <c r="H68" s="679">
        <v>4</v>
      </c>
      <c r="I68" s="680"/>
      <c r="J68" s="697" t="s">
        <v>907</v>
      </c>
      <c r="K68" s="698"/>
      <c r="L68" s="698"/>
      <c r="M68" s="699"/>
      <c r="N68" s="685" t="str">
        <f>IFERROR(IF(VLOOKUP(H68,事業所リスト,2,FALSE)=0,"",VLOOKUP(H68,事業所リスト,2,FALSE)),"")</f>
        <v/>
      </c>
      <c r="O68" s="686"/>
      <c r="P68" s="686"/>
      <c r="Q68" s="686"/>
      <c r="R68" s="686"/>
      <c r="S68" s="686"/>
      <c r="T68" s="686"/>
      <c r="U68" s="686"/>
      <c r="V68" s="686"/>
      <c r="W68" s="686"/>
      <c r="X68" s="686"/>
      <c r="Y68" s="686"/>
      <c r="Z68" s="686"/>
      <c r="AA68" s="686"/>
      <c r="AB68" s="686"/>
      <c r="AC68" s="686"/>
      <c r="AD68" s="686"/>
      <c r="AE68" s="686"/>
      <c r="AF68" s="686"/>
      <c r="AG68" s="686"/>
      <c r="AH68" s="686"/>
      <c r="AI68" s="686"/>
      <c r="AJ68" s="687"/>
      <c r="AK68" s="74"/>
      <c r="AL68" s="73"/>
      <c r="AM68" s="673" t="s">
        <v>908</v>
      </c>
      <c r="AN68" s="674"/>
      <c r="AO68" s="674"/>
      <c r="AP68" s="674"/>
      <c r="AQ68" s="674"/>
      <c r="AR68" s="675"/>
      <c r="AS68" s="679">
        <v>5</v>
      </c>
      <c r="AT68" s="680"/>
      <c r="AU68" s="683" t="s">
        <v>907</v>
      </c>
      <c r="AV68" s="674"/>
      <c r="AW68" s="674"/>
      <c r="AX68" s="675"/>
      <c r="AY68" s="685" t="str">
        <f>IFERROR(IF(VLOOKUP(AS68,事業所リスト,2,FALSE)=0,"",VLOOKUP(AS68,事業所リスト,2,FALSE)),"")</f>
        <v/>
      </c>
      <c r="AZ68" s="686"/>
      <c r="BA68" s="686"/>
      <c r="BB68" s="686"/>
      <c r="BC68" s="686"/>
      <c r="BD68" s="686"/>
      <c r="BE68" s="686"/>
      <c r="BF68" s="686"/>
      <c r="BG68" s="686"/>
      <c r="BH68" s="686"/>
      <c r="BI68" s="686"/>
      <c r="BJ68" s="686"/>
      <c r="BK68" s="686"/>
      <c r="BL68" s="686"/>
      <c r="BM68" s="686"/>
      <c r="BN68" s="686"/>
      <c r="BO68" s="686"/>
      <c r="BP68" s="686"/>
      <c r="BQ68" s="686"/>
      <c r="BR68" s="686"/>
      <c r="BS68" s="686"/>
      <c r="BT68" s="686"/>
      <c r="BU68" s="687"/>
      <c r="BV68" s="46"/>
      <c r="BW68" s="270"/>
      <c r="BX68" s="721"/>
      <c r="BY68" s="721"/>
      <c r="BZ68" s="721"/>
      <c r="CA68" s="721"/>
      <c r="CB68" s="721"/>
      <c r="CC68" s="721"/>
      <c r="CD68" s="722"/>
      <c r="CE68" s="722"/>
      <c r="CF68" s="722"/>
      <c r="CG68" s="722"/>
      <c r="CH68" s="722"/>
      <c r="CI68" s="722"/>
      <c r="CJ68" s="723"/>
      <c r="CK68" s="723"/>
      <c r="CL68" s="723"/>
      <c r="CM68" s="723"/>
      <c r="CN68" s="723"/>
      <c r="CO68" s="723"/>
      <c r="CP68" s="723"/>
      <c r="CQ68" s="723"/>
      <c r="CR68" s="723"/>
      <c r="CS68" s="723"/>
      <c r="CT68" s="723"/>
      <c r="CU68" s="723"/>
      <c r="CV68" s="723"/>
      <c r="CW68" s="723"/>
      <c r="CX68" s="723"/>
      <c r="CY68" s="723"/>
      <c r="CZ68" s="723"/>
      <c r="DA68" s="723"/>
      <c r="DB68" s="723"/>
      <c r="DC68" s="723"/>
      <c r="DD68" s="723"/>
      <c r="DE68" s="723"/>
      <c r="DF68" s="723"/>
      <c r="DG68" s="270"/>
    </row>
    <row r="69" spans="1:111" ht="12.75" thickBot="1" x14ac:dyDescent="0.45">
      <c r="A69" s="73"/>
      <c r="B69" s="676"/>
      <c r="C69" s="677"/>
      <c r="D69" s="677"/>
      <c r="E69" s="677"/>
      <c r="F69" s="677"/>
      <c r="G69" s="678"/>
      <c r="H69" s="681"/>
      <c r="I69" s="682"/>
      <c r="J69" s="700"/>
      <c r="K69" s="701"/>
      <c r="L69" s="701"/>
      <c r="M69" s="702"/>
      <c r="N69" s="688"/>
      <c r="O69" s="689"/>
      <c r="P69" s="689"/>
      <c r="Q69" s="689"/>
      <c r="R69" s="689"/>
      <c r="S69" s="689"/>
      <c r="T69" s="689"/>
      <c r="U69" s="689"/>
      <c r="V69" s="689"/>
      <c r="W69" s="689"/>
      <c r="X69" s="689"/>
      <c r="Y69" s="689"/>
      <c r="Z69" s="689"/>
      <c r="AA69" s="689"/>
      <c r="AB69" s="689"/>
      <c r="AC69" s="689"/>
      <c r="AD69" s="689"/>
      <c r="AE69" s="689"/>
      <c r="AF69" s="689"/>
      <c r="AG69" s="689"/>
      <c r="AH69" s="689"/>
      <c r="AI69" s="689"/>
      <c r="AJ69" s="690"/>
      <c r="AK69" s="74"/>
      <c r="AL69" s="73"/>
      <c r="AM69" s="676"/>
      <c r="AN69" s="677"/>
      <c r="AO69" s="677"/>
      <c r="AP69" s="677"/>
      <c r="AQ69" s="677"/>
      <c r="AR69" s="678"/>
      <c r="AS69" s="681"/>
      <c r="AT69" s="682"/>
      <c r="AU69" s="684"/>
      <c r="AV69" s="677"/>
      <c r="AW69" s="677"/>
      <c r="AX69" s="678"/>
      <c r="AY69" s="688"/>
      <c r="AZ69" s="689"/>
      <c r="BA69" s="689"/>
      <c r="BB69" s="689"/>
      <c r="BC69" s="689"/>
      <c r="BD69" s="689"/>
      <c r="BE69" s="689"/>
      <c r="BF69" s="689"/>
      <c r="BG69" s="689"/>
      <c r="BH69" s="689"/>
      <c r="BI69" s="689"/>
      <c r="BJ69" s="689"/>
      <c r="BK69" s="689"/>
      <c r="BL69" s="689"/>
      <c r="BM69" s="689"/>
      <c r="BN69" s="689"/>
      <c r="BO69" s="689"/>
      <c r="BP69" s="689"/>
      <c r="BQ69" s="689"/>
      <c r="BR69" s="689"/>
      <c r="BS69" s="689"/>
      <c r="BT69" s="689"/>
      <c r="BU69" s="690"/>
      <c r="BV69" s="46"/>
      <c r="BW69" s="270"/>
      <c r="BX69" s="721"/>
      <c r="BY69" s="721"/>
      <c r="BZ69" s="721"/>
      <c r="CA69" s="721"/>
      <c r="CB69" s="721"/>
      <c r="CC69" s="721"/>
      <c r="CD69" s="722"/>
      <c r="CE69" s="722"/>
      <c r="CF69" s="722"/>
      <c r="CG69" s="722"/>
      <c r="CH69" s="722"/>
      <c r="CI69" s="722"/>
      <c r="CJ69" s="723"/>
      <c r="CK69" s="723"/>
      <c r="CL69" s="723"/>
      <c r="CM69" s="723"/>
      <c r="CN69" s="723"/>
      <c r="CO69" s="723"/>
      <c r="CP69" s="723"/>
      <c r="CQ69" s="723"/>
      <c r="CR69" s="723"/>
      <c r="CS69" s="723"/>
      <c r="CT69" s="723"/>
      <c r="CU69" s="723"/>
      <c r="CV69" s="723"/>
      <c r="CW69" s="723"/>
      <c r="CX69" s="723"/>
      <c r="CY69" s="723"/>
      <c r="CZ69" s="723"/>
      <c r="DA69" s="723"/>
      <c r="DB69" s="723"/>
      <c r="DC69" s="723"/>
      <c r="DD69" s="723"/>
      <c r="DE69" s="723"/>
      <c r="DF69" s="723"/>
      <c r="DG69" s="270"/>
    </row>
    <row r="70" spans="1:111" ht="18" customHeight="1" x14ac:dyDescent="0.4">
      <c r="A70" s="73"/>
      <c r="B70" s="670" t="s">
        <v>562</v>
      </c>
      <c r="C70" s="671"/>
      <c r="D70" s="671"/>
      <c r="E70" s="671"/>
      <c r="F70" s="671"/>
      <c r="G70" s="671"/>
      <c r="H70" s="672"/>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6"/>
      <c r="AK70" s="74"/>
      <c r="AL70" s="73"/>
      <c r="AM70" s="670" t="s">
        <v>562</v>
      </c>
      <c r="AN70" s="671"/>
      <c r="AO70" s="671"/>
      <c r="AP70" s="671"/>
      <c r="AQ70" s="671"/>
      <c r="AR70" s="671"/>
      <c r="AS70" s="672"/>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5"/>
      <c r="BR70" s="85"/>
      <c r="BS70" s="85"/>
      <c r="BT70" s="85"/>
      <c r="BU70" s="86"/>
      <c r="BV70" s="46"/>
      <c r="BW70" s="270"/>
      <c r="BX70" s="722"/>
      <c r="BY70" s="722"/>
      <c r="BZ70" s="722"/>
      <c r="CA70" s="722"/>
      <c r="CB70" s="722"/>
      <c r="CC70" s="722"/>
      <c r="CD70" s="722"/>
      <c r="CE70" s="270"/>
      <c r="CF70" s="270"/>
      <c r="CG70" s="270"/>
      <c r="CH70" s="270"/>
      <c r="CI70" s="270"/>
      <c r="CJ70" s="270"/>
      <c r="CK70" s="270"/>
      <c r="CL70" s="270"/>
      <c r="CM70" s="270"/>
      <c r="CN70" s="270"/>
      <c r="CO70" s="270"/>
      <c r="CP70" s="270"/>
      <c r="CQ70" s="270"/>
      <c r="CR70" s="270"/>
      <c r="CS70" s="270"/>
      <c r="CT70" s="270"/>
      <c r="CU70" s="270"/>
      <c r="CV70" s="270"/>
      <c r="CW70" s="270"/>
      <c r="CX70" s="270"/>
      <c r="CY70" s="270"/>
      <c r="CZ70" s="270"/>
      <c r="DA70" s="270"/>
      <c r="DB70" s="270"/>
      <c r="DC70" s="270"/>
      <c r="DD70" s="270"/>
      <c r="DE70" s="270"/>
      <c r="DF70" s="270"/>
      <c r="DG70" s="270"/>
    </row>
    <row r="71" spans="1:111" ht="11.65" customHeight="1" x14ac:dyDescent="0.4">
      <c r="A71" s="73"/>
      <c r="B71" s="91"/>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8"/>
      <c r="AK71" s="74"/>
      <c r="AL71" s="73"/>
      <c r="AM71" s="91"/>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8"/>
      <c r="BV71" s="46"/>
      <c r="BW71" s="270"/>
      <c r="BX71" s="600"/>
      <c r="BY71" s="600"/>
      <c r="BZ71" s="600"/>
      <c r="CA71" s="600"/>
      <c r="CB71" s="600"/>
      <c r="CC71" s="600"/>
      <c r="CD71" s="600"/>
      <c r="CE71" s="600"/>
      <c r="CF71" s="600"/>
      <c r="CG71" s="600"/>
      <c r="CH71" s="600"/>
      <c r="CI71" s="600"/>
      <c r="CJ71" s="600"/>
      <c r="CK71" s="600"/>
      <c r="CL71" s="600"/>
      <c r="CM71" s="600"/>
      <c r="CN71" s="600"/>
      <c r="CO71" s="600"/>
      <c r="CP71" s="600"/>
      <c r="CQ71" s="600"/>
      <c r="CR71" s="600"/>
      <c r="CS71" s="600"/>
      <c r="CT71" s="600"/>
      <c r="CU71" s="600"/>
      <c r="CV71" s="600"/>
      <c r="CW71" s="600"/>
      <c r="CX71" s="600"/>
      <c r="CY71" s="600"/>
      <c r="CZ71" s="600"/>
      <c r="DA71" s="600"/>
      <c r="DB71" s="600"/>
      <c r="DC71" s="600"/>
      <c r="DD71" s="600"/>
      <c r="DE71" s="600"/>
      <c r="DF71" s="600"/>
      <c r="DG71" s="270"/>
    </row>
    <row r="72" spans="1:111" ht="11.65" customHeight="1" x14ac:dyDescent="0.4">
      <c r="A72" s="73"/>
      <c r="B72" s="91"/>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8"/>
      <c r="AK72" s="74"/>
      <c r="AL72" s="73"/>
      <c r="AM72" s="91"/>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8"/>
      <c r="BV72" s="46"/>
      <c r="BW72" s="270"/>
      <c r="BX72" s="600"/>
      <c r="BY72" s="600"/>
      <c r="BZ72" s="600"/>
      <c r="CA72" s="600"/>
      <c r="CB72" s="600"/>
      <c r="CC72" s="600"/>
      <c r="CD72" s="600"/>
      <c r="CE72" s="600"/>
      <c r="CF72" s="600"/>
      <c r="CG72" s="600"/>
      <c r="CH72" s="600"/>
      <c r="CI72" s="600"/>
      <c r="CJ72" s="600"/>
      <c r="CK72" s="600"/>
      <c r="CL72" s="600"/>
      <c r="CM72" s="600"/>
      <c r="CN72" s="600"/>
      <c r="CO72" s="600"/>
      <c r="CP72" s="600"/>
      <c r="CQ72" s="600"/>
      <c r="CR72" s="600"/>
      <c r="CS72" s="600"/>
      <c r="CT72" s="600"/>
      <c r="CU72" s="600"/>
      <c r="CV72" s="600"/>
      <c r="CW72" s="600"/>
      <c r="CX72" s="600"/>
      <c r="CY72" s="600"/>
      <c r="CZ72" s="600"/>
      <c r="DA72" s="600"/>
      <c r="DB72" s="600"/>
      <c r="DC72" s="600"/>
      <c r="DD72" s="600"/>
      <c r="DE72" s="600"/>
      <c r="DF72" s="600"/>
      <c r="DG72" s="270"/>
    </row>
    <row r="73" spans="1:111" ht="11.65" customHeight="1" x14ac:dyDescent="0.4">
      <c r="A73" s="73"/>
      <c r="B73" s="91"/>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8"/>
      <c r="AK73" s="74"/>
      <c r="AL73" s="73"/>
      <c r="AM73" s="91"/>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8"/>
      <c r="BV73" s="46"/>
      <c r="BW73" s="270"/>
      <c r="BX73" s="600"/>
      <c r="BY73" s="600"/>
      <c r="BZ73" s="600"/>
      <c r="CA73" s="600"/>
      <c r="CB73" s="600"/>
      <c r="CC73" s="600"/>
      <c r="CD73" s="600"/>
      <c r="CE73" s="600"/>
      <c r="CF73" s="600"/>
      <c r="CG73" s="600"/>
      <c r="CH73" s="600"/>
      <c r="CI73" s="600"/>
      <c r="CJ73" s="600"/>
      <c r="CK73" s="600"/>
      <c r="CL73" s="600"/>
      <c r="CM73" s="600"/>
      <c r="CN73" s="600"/>
      <c r="CO73" s="600"/>
      <c r="CP73" s="600"/>
      <c r="CQ73" s="600"/>
      <c r="CR73" s="600"/>
      <c r="CS73" s="600"/>
      <c r="CT73" s="600"/>
      <c r="CU73" s="600"/>
      <c r="CV73" s="600"/>
      <c r="CW73" s="600"/>
      <c r="CX73" s="600"/>
      <c r="CY73" s="600"/>
      <c r="CZ73" s="600"/>
      <c r="DA73" s="600"/>
      <c r="DB73" s="600"/>
      <c r="DC73" s="600"/>
      <c r="DD73" s="600"/>
      <c r="DE73" s="600"/>
      <c r="DF73" s="600"/>
      <c r="DG73" s="270"/>
    </row>
    <row r="74" spans="1:111" ht="11.65" customHeight="1" x14ac:dyDescent="0.4">
      <c r="A74" s="73"/>
      <c r="B74" s="91"/>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8"/>
      <c r="AK74" s="74"/>
      <c r="AL74" s="73"/>
      <c r="AM74" s="91"/>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8"/>
      <c r="BV74" s="46"/>
      <c r="BW74" s="270"/>
      <c r="BX74" s="600"/>
      <c r="BY74" s="600"/>
      <c r="BZ74" s="600"/>
      <c r="CA74" s="600"/>
      <c r="CB74" s="600"/>
      <c r="CC74" s="600"/>
      <c r="CD74" s="600"/>
      <c r="CE74" s="600"/>
      <c r="CF74" s="600"/>
      <c r="CG74" s="600"/>
      <c r="CH74" s="600"/>
      <c r="CI74" s="600"/>
      <c r="CJ74" s="600"/>
      <c r="CK74" s="600"/>
      <c r="CL74" s="600"/>
      <c r="CM74" s="600"/>
      <c r="CN74" s="600"/>
      <c r="CO74" s="600"/>
      <c r="CP74" s="600"/>
      <c r="CQ74" s="600"/>
      <c r="CR74" s="600"/>
      <c r="CS74" s="600"/>
      <c r="CT74" s="600"/>
      <c r="CU74" s="600"/>
      <c r="CV74" s="600"/>
      <c r="CW74" s="600"/>
      <c r="CX74" s="600"/>
      <c r="CY74" s="600"/>
      <c r="CZ74" s="600"/>
      <c r="DA74" s="600"/>
      <c r="DB74" s="600"/>
      <c r="DC74" s="600"/>
      <c r="DD74" s="600"/>
      <c r="DE74" s="600"/>
      <c r="DF74" s="600"/>
      <c r="DG74" s="270"/>
    </row>
    <row r="75" spans="1:111" ht="11.65" customHeight="1" x14ac:dyDescent="0.4">
      <c r="A75" s="73"/>
      <c r="B75" s="9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8"/>
      <c r="AK75" s="74"/>
      <c r="AL75" s="73"/>
      <c r="AM75" s="91"/>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8"/>
      <c r="BV75" s="46"/>
      <c r="BW75" s="270"/>
      <c r="BX75" s="600"/>
      <c r="BY75" s="600"/>
      <c r="BZ75" s="600"/>
      <c r="CA75" s="600"/>
      <c r="CB75" s="600"/>
      <c r="CC75" s="600"/>
      <c r="CD75" s="600"/>
      <c r="CE75" s="600"/>
      <c r="CF75" s="600"/>
      <c r="CG75" s="600"/>
      <c r="CH75" s="600"/>
      <c r="CI75" s="600"/>
      <c r="CJ75" s="600"/>
      <c r="CK75" s="600"/>
      <c r="CL75" s="600"/>
      <c r="CM75" s="600"/>
      <c r="CN75" s="600"/>
      <c r="CO75" s="600"/>
      <c r="CP75" s="600"/>
      <c r="CQ75" s="600"/>
      <c r="CR75" s="600"/>
      <c r="CS75" s="600"/>
      <c r="CT75" s="600"/>
      <c r="CU75" s="600"/>
      <c r="CV75" s="600"/>
      <c r="CW75" s="600"/>
      <c r="CX75" s="600"/>
      <c r="CY75" s="600"/>
      <c r="CZ75" s="600"/>
      <c r="DA75" s="600"/>
      <c r="DB75" s="600"/>
      <c r="DC75" s="600"/>
      <c r="DD75" s="600"/>
      <c r="DE75" s="600"/>
      <c r="DF75" s="600"/>
      <c r="DG75" s="270"/>
    </row>
    <row r="76" spans="1:111" ht="11.65" customHeight="1" x14ac:dyDescent="0.4">
      <c r="A76" s="73"/>
      <c r="B76" s="91"/>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8"/>
      <c r="AK76" s="74"/>
      <c r="AL76" s="73"/>
      <c r="AM76" s="91"/>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8"/>
      <c r="BV76" s="46"/>
      <c r="BW76" s="270"/>
      <c r="BX76" s="600"/>
      <c r="BY76" s="600"/>
      <c r="BZ76" s="600"/>
      <c r="CA76" s="600"/>
      <c r="CB76" s="600"/>
      <c r="CC76" s="600"/>
      <c r="CD76" s="600"/>
      <c r="CE76" s="600"/>
      <c r="CF76" s="600"/>
      <c r="CG76" s="600"/>
      <c r="CH76" s="600"/>
      <c r="CI76" s="600"/>
      <c r="CJ76" s="600"/>
      <c r="CK76" s="600"/>
      <c r="CL76" s="600"/>
      <c r="CM76" s="600"/>
      <c r="CN76" s="600"/>
      <c r="CO76" s="600"/>
      <c r="CP76" s="600"/>
      <c r="CQ76" s="600"/>
      <c r="CR76" s="600"/>
      <c r="CS76" s="600"/>
      <c r="CT76" s="600"/>
      <c r="CU76" s="600"/>
      <c r="CV76" s="600"/>
      <c r="CW76" s="600"/>
      <c r="CX76" s="600"/>
      <c r="CY76" s="600"/>
      <c r="CZ76" s="600"/>
      <c r="DA76" s="600"/>
      <c r="DB76" s="600"/>
      <c r="DC76" s="600"/>
      <c r="DD76" s="600"/>
      <c r="DE76" s="600"/>
      <c r="DF76" s="600"/>
      <c r="DG76" s="270"/>
    </row>
    <row r="77" spans="1:111" ht="11.65" customHeight="1" x14ac:dyDescent="0.4">
      <c r="A77" s="73"/>
      <c r="B77" s="91"/>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8"/>
      <c r="AK77" s="74"/>
      <c r="AL77" s="73"/>
      <c r="AM77" s="91"/>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8"/>
      <c r="BV77" s="46"/>
      <c r="BW77" s="270"/>
      <c r="BX77" s="600"/>
      <c r="BY77" s="600"/>
      <c r="BZ77" s="600"/>
      <c r="CA77" s="600"/>
      <c r="CB77" s="600"/>
      <c r="CC77" s="600"/>
      <c r="CD77" s="600"/>
      <c r="CE77" s="600"/>
      <c r="CF77" s="600"/>
      <c r="CG77" s="600"/>
      <c r="CH77" s="600"/>
      <c r="CI77" s="600"/>
      <c r="CJ77" s="600"/>
      <c r="CK77" s="600"/>
      <c r="CL77" s="600"/>
      <c r="CM77" s="600"/>
      <c r="CN77" s="600"/>
      <c r="CO77" s="600"/>
      <c r="CP77" s="600"/>
      <c r="CQ77" s="600"/>
      <c r="CR77" s="600"/>
      <c r="CS77" s="600"/>
      <c r="CT77" s="600"/>
      <c r="CU77" s="600"/>
      <c r="CV77" s="600"/>
      <c r="CW77" s="600"/>
      <c r="CX77" s="600"/>
      <c r="CY77" s="600"/>
      <c r="CZ77" s="600"/>
      <c r="DA77" s="600"/>
      <c r="DB77" s="600"/>
      <c r="DC77" s="600"/>
      <c r="DD77" s="600"/>
      <c r="DE77" s="600"/>
      <c r="DF77" s="600"/>
      <c r="DG77" s="270"/>
    </row>
    <row r="78" spans="1:111" ht="11.65" customHeight="1" x14ac:dyDescent="0.4">
      <c r="A78" s="73"/>
      <c r="B78" s="91"/>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8"/>
      <c r="AK78" s="74"/>
      <c r="AL78" s="73"/>
      <c r="AM78" s="91"/>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8"/>
      <c r="BV78" s="46"/>
      <c r="BW78" s="270"/>
      <c r="BX78" s="600"/>
      <c r="BY78" s="600"/>
      <c r="BZ78" s="600"/>
      <c r="CA78" s="600"/>
      <c r="CB78" s="600"/>
      <c r="CC78" s="600"/>
      <c r="CD78" s="600"/>
      <c r="CE78" s="600"/>
      <c r="CF78" s="600"/>
      <c r="CG78" s="600"/>
      <c r="CH78" s="600"/>
      <c r="CI78" s="600"/>
      <c r="CJ78" s="600"/>
      <c r="CK78" s="600"/>
      <c r="CL78" s="600"/>
      <c r="CM78" s="600"/>
      <c r="CN78" s="600"/>
      <c r="CO78" s="600"/>
      <c r="CP78" s="600"/>
      <c r="CQ78" s="600"/>
      <c r="CR78" s="600"/>
      <c r="CS78" s="600"/>
      <c r="CT78" s="600"/>
      <c r="CU78" s="600"/>
      <c r="CV78" s="600"/>
      <c r="CW78" s="600"/>
      <c r="CX78" s="600"/>
      <c r="CY78" s="600"/>
      <c r="CZ78" s="600"/>
      <c r="DA78" s="600"/>
      <c r="DB78" s="600"/>
      <c r="DC78" s="600"/>
      <c r="DD78" s="600"/>
      <c r="DE78" s="600"/>
      <c r="DF78" s="600"/>
      <c r="DG78" s="270"/>
    </row>
    <row r="79" spans="1:111" ht="11.65" customHeight="1" x14ac:dyDescent="0.4">
      <c r="A79" s="73"/>
      <c r="B79" s="91"/>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8"/>
      <c r="AK79" s="74"/>
      <c r="AL79" s="73"/>
      <c r="AM79" s="91"/>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8"/>
      <c r="BV79" s="46"/>
      <c r="BW79" s="270"/>
      <c r="BX79" s="600"/>
      <c r="BY79" s="600"/>
      <c r="BZ79" s="600"/>
      <c r="CA79" s="600"/>
      <c r="CB79" s="600"/>
      <c r="CC79" s="600"/>
      <c r="CD79" s="600"/>
      <c r="CE79" s="600"/>
      <c r="CF79" s="600"/>
      <c r="CG79" s="600"/>
      <c r="CH79" s="600"/>
      <c r="CI79" s="600"/>
      <c r="CJ79" s="600"/>
      <c r="CK79" s="600"/>
      <c r="CL79" s="600"/>
      <c r="CM79" s="600"/>
      <c r="CN79" s="600"/>
      <c r="CO79" s="600"/>
      <c r="CP79" s="600"/>
      <c r="CQ79" s="600"/>
      <c r="CR79" s="600"/>
      <c r="CS79" s="600"/>
      <c r="CT79" s="600"/>
      <c r="CU79" s="600"/>
      <c r="CV79" s="600"/>
      <c r="CW79" s="600"/>
      <c r="CX79" s="600"/>
      <c r="CY79" s="600"/>
      <c r="CZ79" s="600"/>
      <c r="DA79" s="600"/>
      <c r="DB79" s="600"/>
      <c r="DC79" s="600"/>
      <c r="DD79" s="600"/>
      <c r="DE79" s="600"/>
      <c r="DF79" s="600"/>
      <c r="DG79" s="270"/>
    </row>
    <row r="80" spans="1:111" ht="11.65" customHeight="1" x14ac:dyDescent="0.4">
      <c r="A80" s="73"/>
      <c r="B80" s="91"/>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8"/>
      <c r="AK80" s="74"/>
      <c r="AL80" s="73"/>
      <c r="AM80" s="91"/>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8"/>
      <c r="BV80" s="46"/>
      <c r="BW80" s="270"/>
      <c r="BX80" s="600"/>
      <c r="BY80" s="600"/>
      <c r="BZ80" s="600"/>
      <c r="CA80" s="600"/>
      <c r="CB80" s="600"/>
      <c r="CC80" s="600"/>
      <c r="CD80" s="600"/>
      <c r="CE80" s="600"/>
      <c r="CF80" s="600"/>
      <c r="CG80" s="600"/>
      <c r="CH80" s="600"/>
      <c r="CI80" s="600"/>
      <c r="CJ80" s="600"/>
      <c r="CK80" s="600"/>
      <c r="CL80" s="600"/>
      <c r="CM80" s="600"/>
      <c r="CN80" s="600"/>
      <c r="CO80" s="600"/>
      <c r="CP80" s="600"/>
      <c r="CQ80" s="600"/>
      <c r="CR80" s="600"/>
      <c r="CS80" s="600"/>
      <c r="CT80" s="600"/>
      <c r="CU80" s="600"/>
      <c r="CV80" s="600"/>
      <c r="CW80" s="600"/>
      <c r="CX80" s="600"/>
      <c r="CY80" s="600"/>
      <c r="CZ80" s="600"/>
      <c r="DA80" s="600"/>
      <c r="DB80" s="600"/>
      <c r="DC80" s="600"/>
      <c r="DD80" s="600"/>
      <c r="DE80" s="600"/>
      <c r="DF80" s="600"/>
      <c r="DG80" s="270"/>
    </row>
    <row r="81" spans="1:111" ht="11.65" customHeight="1" x14ac:dyDescent="0.4">
      <c r="A81" s="73"/>
      <c r="B81" s="91"/>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8"/>
      <c r="AK81" s="74"/>
      <c r="AL81" s="73"/>
      <c r="AM81" s="91"/>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8"/>
      <c r="BV81" s="46"/>
      <c r="BW81" s="270"/>
      <c r="BX81" s="600"/>
      <c r="BY81" s="600"/>
      <c r="BZ81" s="600"/>
      <c r="CA81" s="600"/>
      <c r="CB81" s="600"/>
      <c r="CC81" s="600"/>
      <c r="CD81" s="600"/>
      <c r="CE81" s="600"/>
      <c r="CF81" s="600"/>
      <c r="CG81" s="600"/>
      <c r="CH81" s="600"/>
      <c r="CI81" s="600"/>
      <c r="CJ81" s="600"/>
      <c r="CK81" s="600"/>
      <c r="CL81" s="600"/>
      <c r="CM81" s="600"/>
      <c r="CN81" s="600"/>
      <c r="CO81" s="600"/>
      <c r="CP81" s="600"/>
      <c r="CQ81" s="600"/>
      <c r="CR81" s="600"/>
      <c r="CS81" s="600"/>
      <c r="CT81" s="600"/>
      <c r="CU81" s="600"/>
      <c r="CV81" s="600"/>
      <c r="CW81" s="600"/>
      <c r="CX81" s="600"/>
      <c r="CY81" s="600"/>
      <c r="CZ81" s="600"/>
      <c r="DA81" s="600"/>
      <c r="DB81" s="600"/>
      <c r="DC81" s="600"/>
      <c r="DD81" s="600"/>
      <c r="DE81" s="600"/>
      <c r="DF81" s="600"/>
      <c r="DG81" s="270"/>
    </row>
    <row r="82" spans="1:111" ht="11.65" customHeight="1" x14ac:dyDescent="0.4">
      <c r="A82" s="73"/>
      <c r="B82" s="91"/>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8"/>
      <c r="AK82" s="74"/>
      <c r="AL82" s="73"/>
      <c r="AM82" s="91"/>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8"/>
      <c r="BV82" s="46"/>
      <c r="BW82" s="270"/>
      <c r="BX82" s="600"/>
      <c r="BY82" s="600"/>
      <c r="BZ82" s="600"/>
      <c r="CA82" s="600"/>
      <c r="CB82" s="600"/>
      <c r="CC82" s="600"/>
      <c r="CD82" s="600"/>
      <c r="CE82" s="600"/>
      <c r="CF82" s="600"/>
      <c r="CG82" s="600"/>
      <c r="CH82" s="600"/>
      <c r="CI82" s="600"/>
      <c r="CJ82" s="600"/>
      <c r="CK82" s="600"/>
      <c r="CL82" s="600"/>
      <c r="CM82" s="600"/>
      <c r="CN82" s="600"/>
      <c r="CO82" s="600"/>
      <c r="CP82" s="600"/>
      <c r="CQ82" s="600"/>
      <c r="CR82" s="600"/>
      <c r="CS82" s="600"/>
      <c r="CT82" s="600"/>
      <c r="CU82" s="600"/>
      <c r="CV82" s="600"/>
      <c r="CW82" s="600"/>
      <c r="CX82" s="600"/>
      <c r="CY82" s="600"/>
      <c r="CZ82" s="600"/>
      <c r="DA82" s="600"/>
      <c r="DB82" s="600"/>
      <c r="DC82" s="600"/>
      <c r="DD82" s="600"/>
      <c r="DE82" s="600"/>
      <c r="DF82" s="600"/>
      <c r="DG82" s="270"/>
    </row>
    <row r="83" spans="1:111" ht="11.65" customHeight="1" x14ac:dyDescent="0.4">
      <c r="A83" s="73"/>
      <c r="B83" s="91"/>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8"/>
      <c r="AK83" s="74"/>
      <c r="AL83" s="73"/>
      <c r="AM83" s="91"/>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8"/>
      <c r="BV83" s="46"/>
      <c r="BW83" s="270"/>
      <c r="BX83" s="600"/>
      <c r="BY83" s="600"/>
      <c r="BZ83" s="600"/>
      <c r="CA83" s="600"/>
      <c r="CB83" s="600"/>
      <c r="CC83" s="600"/>
      <c r="CD83" s="600"/>
      <c r="CE83" s="600"/>
      <c r="CF83" s="600"/>
      <c r="CG83" s="600"/>
      <c r="CH83" s="600"/>
      <c r="CI83" s="600"/>
      <c r="CJ83" s="600"/>
      <c r="CK83" s="600"/>
      <c r="CL83" s="600"/>
      <c r="CM83" s="600"/>
      <c r="CN83" s="600"/>
      <c r="CO83" s="600"/>
      <c r="CP83" s="600"/>
      <c r="CQ83" s="600"/>
      <c r="CR83" s="600"/>
      <c r="CS83" s="600"/>
      <c r="CT83" s="600"/>
      <c r="CU83" s="600"/>
      <c r="CV83" s="600"/>
      <c r="CW83" s="600"/>
      <c r="CX83" s="600"/>
      <c r="CY83" s="600"/>
      <c r="CZ83" s="600"/>
      <c r="DA83" s="600"/>
      <c r="DB83" s="600"/>
      <c r="DC83" s="600"/>
      <c r="DD83" s="600"/>
      <c r="DE83" s="600"/>
      <c r="DF83" s="600"/>
      <c r="DG83" s="270"/>
    </row>
    <row r="84" spans="1:111" ht="11.65" customHeight="1" x14ac:dyDescent="0.4">
      <c r="A84" s="73"/>
      <c r="B84" s="91"/>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8"/>
      <c r="AK84" s="74"/>
      <c r="AL84" s="73"/>
      <c r="AM84" s="91"/>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8"/>
      <c r="BV84" s="46"/>
      <c r="BW84" s="270"/>
      <c r="BX84" s="600"/>
      <c r="BY84" s="600"/>
      <c r="BZ84" s="600"/>
      <c r="CA84" s="600"/>
      <c r="CB84" s="600"/>
      <c r="CC84" s="600"/>
      <c r="CD84" s="600"/>
      <c r="CE84" s="600"/>
      <c r="CF84" s="600"/>
      <c r="CG84" s="600"/>
      <c r="CH84" s="600"/>
      <c r="CI84" s="600"/>
      <c r="CJ84" s="600"/>
      <c r="CK84" s="600"/>
      <c r="CL84" s="600"/>
      <c r="CM84" s="600"/>
      <c r="CN84" s="600"/>
      <c r="CO84" s="600"/>
      <c r="CP84" s="600"/>
      <c r="CQ84" s="600"/>
      <c r="CR84" s="600"/>
      <c r="CS84" s="600"/>
      <c r="CT84" s="600"/>
      <c r="CU84" s="600"/>
      <c r="CV84" s="600"/>
      <c r="CW84" s="600"/>
      <c r="CX84" s="600"/>
      <c r="CY84" s="600"/>
      <c r="CZ84" s="600"/>
      <c r="DA84" s="600"/>
      <c r="DB84" s="600"/>
      <c r="DC84" s="600"/>
      <c r="DD84" s="600"/>
      <c r="DE84" s="600"/>
      <c r="DF84" s="600"/>
      <c r="DG84" s="270"/>
    </row>
    <row r="85" spans="1:111" ht="11.65" customHeight="1" x14ac:dyDescent="0.4">
      <c r="A85" s="73"/>
      <c r="B85" s="91"/>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8"/>
      <c r="AK85" s="74"/>
      <c r="AL85" s="73"/>
      <c r="AM85" s="91"/>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8"/>
      <c r="BV85" s="46"/>
      <c r="BW85" s="270"/>
      <c r="BX85" s="600"/>
      <c r="BY85" s="600"/>
      <c r="BZ85" s="600"/>
      <c r="CA85" s="600"/>
      <c r="CB85" s="600"/>
      <c r="CC85" s="600"/>
      <c r="CD85" s="600"/>
      <c r="CE85" s="600"/>
      <c r="CF85" s="600"/>
      <c r="CG85" s="600"/>
      <c r="CH85" s="600"/>
      <c r="CI85" s="600"/>
      <c r="CJ85" s="600"/>
      <c r="CK85" s="600"/>
      <c r="CL85" s="600"/>
      <c r="CM85" s="600"/>
      <c r="CN85" s="600"/>
      <c r="CO85" s="600"/>
      <c r="CP85" s="600"/>
      <c r="CQ85" s="600"/>
      <c r="CR85" s="600"/>
      <c r="CS85" s="600"/>
      <c r="CT85" s="600"/>
      <c r="CU85" s="600"/>
      <c r="CV85" s="600"/>
      <c r="CW85" s="600"/>
      <c r="CX85" s="600"/>
      <c r="CY85" s="600"/>
      <c r="CZ85" s="600"/>
      <c r="DA85" s="600"/>
      <c r="DB85" s="600"/>
      <c r="DC85" s="600"/>
      <c r="DD85" s="600"/>
      <c r="DE85" s="600"/>
      <c r="DF85" s="600"/>
      <c r="DG85" s="270"/>
    </row>
    <row r="86" spans="1:111" ht="11.65" customHeight="1" x14ac:dyDescent="0.4">
      <c r="A86" s="73"/>
      <c r="B86" s="91"/>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8"/>
      <c r="AK86" s="74"/>
      <c r="AL86" s="73"/>
      <c r="AM86" s="91"/>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8"/>
      <c r="BV86" s="46"/>
      <c r="BW86" s="270"/>
      <c r="BX86" s="600"/>
      <c r="BY86" s="600"/>
      <c r="BZ86" s="600"/>
      <c r="CA86" s="600"/>
      <c r="CB86" s="600"/>
      <c r="CC86" s="600"/>
      <c r="CD86" s="600"/>
      <c r="CE86" s="600"/>
      <c r="CF86" s="600"/>
      <c r="CG86" s="600"/>
      <c r="CH86" s="600"/>
      <c r="CI86" s="600"/>
      <c r="CJ86" s="600"/>
      <c r="CK86" s="600"/>
      <c r="CL86" s="600"/>
      <c r="CM86" s="600"/>
      <c r="CN86" s="600"/>
      <c r="CO86" s="600"/>
      <c r="CP86" s="600"/>
      <c r="CQ86" s="600"/>
      <c r="CR86" s="600"/>
      <c r="CS86" s="600"/>
      <c r="CT86" s="600"/>
      <c r="CU86" s="600"/>
      <c r="CV86" s="600"/>
      <c r="CW86" s="600"/>
      <c r="CX86" s="600"/>
      <c r="CY86" s="600"/>
      <c r="CZ86" s="600"/>
      <c r="DA86" s="600"/>
      <c r="DB86" s="600"/>
      <c r="DC86" s="600"/>
      <c r="DD86" s="600"/>
      <c r="DE86" s="600"/>
      <c r="DF86" s="600"/>
      <c r="DG86" s="270"/>
    </row>
    <row r="87" spans="1:111" ht="11.65" customHeight="1" x14ac:dyDescent="0.4">
      <c r="A87" s="73"/>
      <c r="B87" s="91"/>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8"/>
      <c r="AK87" s="74"/>
      <c r="AL87" s="73"/>
      <c r="AM87" s="91"/>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8"/>
      <c r="BV87" s="46"/>
      <c r="BW87" s="270"/>
      <c r="BX87" s="600"/>
      <c r="BY87" s="600"/>
      <c r="BZ87" s="600"/>
      <c r="CA87" s="600"/>
      <c r="CB87" s="600"/>
      <c r="CC87" s="600"/>
      <c r="CD87" s="600"/>
      <c r="CE87" s="600"/>
      <c r="CF87" s="600"/>
      <c r="CG87" s="600"/>
      <c r="CH87" s="600"/>
      <c r="CI87" s="600"/>
      <c r="CJ87" s="600"/>
      <c r="CK87" s="600"/>
      <c r="CL87" s="600"/>
      <c r="CM87" s="600"/>
      <c r="CN87" s="600"/>
      <c r="CO87" s="600"/>
      <c r="CP87" s="600"/>
      <c r="CQ87" s="600"/>
      <c r="CR87" s="600"/>
      <c r="CS87" s="600"/>
      <c r="CT87" s="600"/>
      <c r="CU87" s="600"/>
      <c r="CV87" s="600"/>
      <c r="CW87" s="600"/>
      <c r="CX87" s="600"/>
      <c r="CY87" s="600"/>
      <c r="CZ87" s="600"/>
      <c r="DA87" s="600"/>
      <c r="DB87" s="600"/>
      <c r="DC87" s="600"/>
      <c r="DD87" s="600"/>
      <c r="DE87" s="600"/>
      <c r="DF87" s="600"/>
      <c r="DG87" s="270"/>
    </row>
    <row r="88" spans="1:111" ht="11.65" customHeight="1" x14ac:dyDescent="0.4">
      <c r="A88" s="73"/>
      <c r="B88" s="91"/>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8"/>
      <c r="AK88" s="74"/>
      <c r="AL88" s="73"/>
      <c r="AM88" s="91"/>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8"/>
      <c r="BV88" s="46"/>
      <c r="BW88" s="270"/>
      <c r="BX88" s="600"/>
      <c r="BY88" s="600"/>
      <c r="BZ88" s="600"/>
      <c r="CA88" s="600"/>
      <c r="CB88" s="600"/>
      <c r="CC88" s="600"/>
      <c r="CD88" s="600"/>
      <c r="CE88" s="600"/>
      <c r="CF88" s="600"/>
      <c r="CG88" s="600"/>
      <c r="CH88" s="600"/>
      <c r="CI88" s="600"/>
      <c r="CJ88" s="600"/>
      <c r="CK88" s="600"/>
      <c r="CL88" s="600"/>
      <c r="CM88" s="600"/>
      <c r="CN88" s="600"/>
      <c r="CO88" s="600"/>
      <c r="CP88" s="600"/>
      <c r="CQ88" s="600"/>
      <c r="CR88" s="600"/>
      <c r="CS88" s="600"/>
      <c r="CT88" s="600"/>
      <c r="CU88" s="600"/>
      <c r="CV88" s="600"/>
      <c r="CW88" s="600"/>
      <c r="CX88" s="600"/>
      <c r="CY88" s="600"/>
      <c r="CZ88" s="600"/>
      <c r="DA88" s="600"/>
      <c r="DB88" s="600"/>
      <c r="DC88" s="600"/>
      <c r="DD88" s="600"/>
      <c r="DE88" s="600"/>
      <c r="DF88" s="600"/>
      <c r="DG88" s="270"/>
    </row>
    <row r="89" spans="1:111" ht="11.65" customHeight="1" x14ac:dyDescent="0.4">
      <c r="A89" s="73"/>
      <c r="B89" s="91"/>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8"/>
      <c r="AK89" s="74"/>
      <c r="AL89" s="73"/>
      <c r="AM89" s="91"/>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8"/>
      <c r="BV89" s="46"/>
      <c r="BW89" s="270"/>
      <c r="BX89" s="600"/>
      <c r="BY89" s="600"/>
      <c r="BZ89" s="600"/>
      <c r="CA89" s="600"/>
      <c r="CB89" s="600"/>
      <c r="CC89" s="600"/>
      <c r="CD89" s="600"/>
      <c r="CE89" s="600"/>
      <c r="CF89" s="600"/>
      <c r="CG89" s="600"/>
      <c r="CH89" s="600"/>
      <c r="CI89" s="600"/>
      <c r="CJ89" s="600"/>
      <c r="CK89" s="600"/>
      <c r="CL89" s="600"/>
      <c r="CM89" s="600"/>
      <c r="CN89" s="600"/>
      <c r="CO89" s="600"/>
      <c r="CP89" s="600"/>
      <c r="CQ89" s="600"/>
      <c r="CR89" s="600"/>
      <c r="CS89" s="600"/>
      <c r="CT89" s="600"/>
      <c r="CU89" s="600"/>
      <c r="CV89" s="600"/>
      <c r="CW89" s="600"/>
      <c r="CX89" s="600"/>
      <c r="CY89" s="600"/>
      <c r="CZ89" s="600"/>
      <c r="DA89" s="600"/>
      <c r="DB89" s="600"/>
      <c r="DC89" s="600"/>
      <c r="DD89" s="600"/>
      <c r="DE89" s="600"/>
      <c r="DF89" s="600"/>
      <c r="DG89" s="270"/>
    </row>
    <row r="90" spans="1:111" ht="11.65" customHeight="1" x14ac:dyDescent="0.4">
      <c r="A90" s="73"/>
      <c r="B90" s="91"/>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8"/>
      <c r="AK90" s="74"/>
      <c r="AL90" s="73"/>
      <c r="AM90" s="91"/>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8"/>
      <c r="BV90" s="46"/>
      <c r="BW90" s="270"/>
      <c r="BX90" s="600"/>
      <c r="BY90" s="600"/>
      <c r="BZ90" s="600"/>
      <c r="CA90" s="600"/>
      <c r="CB90" s="600"/>
      <c r="CC90" s="600"/>
      <c r="CD90" s="600"/>
      <c r="CE90" s="600"/>
      <c r="CF90" s="600"/>
      <c r="CG90" s="600"/>
      <c r="CH90" s="600"/>
      <c r="CI90" s="600"/>
      <c r="CJ90" s="600"/>
      <c r="CK90" s="600"/>
      <c r="CL90" s="600"/>
      <c r="CM90" s="600"/>
      <c r="CN90" s="600"/>
      <c r="CO90" s="600"/>
      <c r="CP90" s="600"/>
      <c r="CQ90" s="600"/>
      <c r="CR90" s="600"/>
      <c r="CS90" s="600"/>
      <c r="CT90" s="600"/>
      <c r="CU90" s="600"/>
      <c r="CV90" s="600"/>
      <c r="CW90" s="600"/>
      <c r="CX90" s="600"/>
      <c r="CY90" s="600"/>
      <c r="CZ90" s="600"/>
      <c r="DA90" s="600"/>
      <c r="DB90" s="600"/>
      <c r="DC90" s="600"/>
      <c r="DD90" s="600"/>
      <c r="DE90" s="600"/>
      <c r="DF90" s="600"/>
      <c r="DG90" s="270"/>
    </row>
    <row r="91" spans="1:111" ht="11.65" customHeight="1" x14ac:dyDescent="0.4">
      <c r="A91" s="73"/>
      <c r="B91" s="91"/>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8"/>
      <c r="AK91" s="74"/>
      <c r="AL91" s="73"/>
      <c r="AM91" s="91"/>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8"/>
      <c r="BV91" s="46"/>
      <c r="BW91" s="270"/>
      <c r="BX91" s="600"/>
      <c r="BY91" s="600"/>
      <c r="BZ91" s="600"/>
      <c r="CA91" s="600"/>
      <c r="CB91" s="600"/>
      <c r="CC91" s="600"/>
      <c r="CD91" s="600"/>
      <c r="CE91" s="600"/>
      <c r="CF91" s="600"/>
      <c r="CG91" s="600"/>
      <c r="CH91" s="600"/>
      <c r="CI91" s="600"/>
      <c r="CJ91" s="600"/>
      <c r="CK91" s="600"/>
      <c r="CL91" s="600"/>
      <c r="CM91" s="600"/>
      <c r="CN91" s="600"/>
      <c r="CO91" s="600"/>
      <c r="CP91" s="600"/>
      <c r="CQ91" s="600"/>
      <c r="CR91" s="600"/>
      <c r="CS91" s="600"/>
      <c r="CT91" s="600"/>
      <c r="CU91" s="600"/>
      <c r="CV91" s="600"/>
      <c r="CW91" s="600"/>
      <c r="CX91" s="600"/>
      <c r="CY91" s="600"/>
      <c r="CZ91" s="600"/>
      <c r="DA91" s="600"/>
      <c r="DB91" s="600"/>
      <c r="DC91" s="600"/>
      <c r="DD91" s="600"/>
      <c r="DE91" s="600"/>
      <c r="DF91" s="600"/>
      <c r="DG91" s="270"/>
    </row>
    <row r="92" spans="1:111" ht="11.65" customHeight="1" x14ac:dyDescent="0.4">
      <c r="A92" s="73"/>
      <c r="B92" s="91"/>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8"/>
      <c r="AK92" s="74"/>
      <c r="AL92" s="73"/>
      <c r="AM92" s="91"/>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8"/>
      <c r="BV92" s="46"/>
      <c r="BW92" s="270"/>
      <c r="BX92" s="600"/>
      <c r="BY92" s="600"/>
      <c r="BZ92" s="600"/>
      <c r="CA92" s="600"/>
      <c r="CB92" s="600"/>
      <c r="CC92" s="600"/>
      <c r="CD92" s="600"/>
      <c r="CE92" s="600"/>
      <c r="CF92" s="600"/>
      <c r="CG92" s="600"/>
      <c r="CH92" s="600"/>
      <c r="CI92" s="600"/>
      <c r="CJ92" s="600"/>
      <c r="CK92" s="600"/>
      <c r="CL92" s="600"/>
      <c r="CM92" s="600"/>
      <c r="CN92" s="600"/>
      <c r="CO92" s="600"/>
      <c r="CP92" s="600"/>
      <c r="CQ92" s="600"/>
      <c r="CR92" s="600"/>
      <c r="CS92" s="600"/>
      <c r="CT92" s="600"/>
      <c r="CU92" s="600"/>
      <c r="CV92" s="600"/>
      <c r="CW92" s="600"/>
      <c r="CX92" s="600"/>
      <c r="CY92" s="600"/>
      <c r="CZ92" s="600"/>
      <c r="DA92" s="600"/>
      <c r="DB92" s="600"/>
      <c r="DC92" s="600"/>
      <c r="DD92" s="600"/>
      <c r="DE92" s="600"/>
      <c r="DF92" s="600"/>
      <c r="DG92" s="270"/>
    </row>
    <row r="93" spans="1:111" ht="11.65" customHeight="1" x14ac:dyDescent="0.4">
      <c r="A93" s="73"/>
      <c r="B93" s="91"/>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8"/>
      <c r="AK93" s="74"/>
      <c r="AL93" s="73"/>
      <c r="AM93" s="91"/>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c r="BT93" s="87"/>
      <c r="BU93" s="88"/>
      <c r="BV93" s="46"/>
      <c r="BW93" s="270"/>
      <c r="BX93" s="600"/>
      <c r="BY93" s="600"/>
      <c r="BZ93" s="600"/>
      <c r="CA93" s="600"/>
      <c r="CB93" s="600"/>
      <c r="CC93" s="600"/>
      <c r="CD93" s="600"/>
      <c r="CE93" s="600"/>
      <c r="CF93" s="600"/>
      <c r="CG93" s="600"/>
      <c r="CH93" s="600"/>
      <c r="CI93" s="600"/>
      <c r="CJ93" s="600"/>
      <c r="CK93" s="600"/>
      <c r="CL93" s="600"/>
      <c r="CM93" s="600"/>
      <c r="CN93" s="600"/>
      <c r="CO93" s="600"/>
      <c r="CP93" s="600"/>
      <c r="CQ93" s="600"/>
      <c r="CR93" s="600"/>
      <c r="CS93" s="600"/>
      <c r="CT93" s="600"/>
      <c r="CU93" s="600"/>
      <c r="CV93" s="600"/>
      <c r="CW93" s="600"/>
      <c r="CX93" s="600"/>
      <c r="CY93" s="600"/>
      <c r="CZ93" s="600"/>
      <c r="DA93" s="600"/>
      <c r="DB93" s="600"/>
      <c r="DC93" s="600"/>
      <c r="DD93" s="600"/>
      <c r="DE93" s="600"/>
      <c r="DF93" s="600"/>
      <c r="DG93" s="270"/>
    </row>
    <row r="94" spans="1:111" ht="11.65" customHeight="1" x14ac:dyDescent="0.4">
      <c r="A94" s="73"/>
      <c r="B94" s="91"/>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8"/>
      <c r="AK94" s="74"/>
      <c r="AL94" s="73"/>
      <c r="AM94" s="91"/>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c r="BO94" s="87"/>
      <c r="BP94" s="87"/>
      <c r="BQ94" s="87"/>
      <c r="BR94" s="87"/>
      <c r="BS94" s="87"/>
      <c r="BT94" s="87"/>
      <c r="BU94" s="88"/>
      <c r="BV94" s="46"/>
      <c r="BW94" s="270"/>
      <c r="BX94" s="600"/>
      <c r="BY94" s="600"/>
      <c r="BZ94" s="600"/>
      <c r="CA94" s="600"/>
      <c r="CB94" s="600"/>
      <c r="CC94" s="600"/>
      <c r="CD94" s="600"/>
      <c r="CE94" s="600"/>
      <c r="CF94" s="600"/>
      <c r="CG94" s="600"/>
      <c r="CH94" s="600"/>
      <c r="CI94" s="600"/>
      <c r="CJ94" s="600"/>
      <c r="CK94" s="600"/>
      <c r="CL94" s="600"/>
      <c r="CM94" s="600"/>
      <c r="CN94" s="600"/>
      <c r="CO94" s="600"/>
      <c r="CP94" s="600"/>
      <c r="CQ94" s="600"/>
      <c r="CR94" s="600"/>
      <c r="CS94" s="600"/>
      <c r="CT94" s="600"/>
      <c r="CU94" s="600"/>
      <c r="CV94" s="600"/>
      <c r="CW94" s="600"/>
      <c r="CX94" s="600"/>
      <c r="CY94" s="600"/>
      <c r="CZ94" s="600"/>
      <c r="DA94" s="600"/>
      <c r="DB94" s="600"/>
      <c r="DC94" s="600"/>
      <c r="DD94" s="600"/>
      <c r="DE94" s="600"/>
      <c r="DF94" s="600"/>
      <c r="DG94" s="270"/>
    </row>
    <row r="95" spans="1:111" ht="11.65" customHeight="1" x14ac:dyDescent="0.4">
      <c r="A95" s="73"/>
      <c r="B95" s="91"/>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8"/>
      <c r="AK95" s="74"/>
      <c r="AL95" s="73"/>
      <c r="AM95" s="91"/>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8"/>
      <c r="BV95" s="46"/>
      <c r="BW95" s="270"/>
      <c r="BX95" s="600"/>
      <c r="BY95" s="600"/>
      <c r="BZ95" s="600"/>
      <c r="CA95" s="600"/>
      <c r="CB95" s="600"/>
      <c r="CC95" s="600"/>
      <c r="CD95" s="600"/>
      <c r="CE95" s="600"/>
      <c r="CF95" s="600"/>
      <c r="CG95" s="600"/>
      <c r="CH95" s="600"/>
      <c r="CI95" s="600"/>
      <c r="CJ95" s="600"/>
      <c r="CK95" s="600"/>
      <c r="CL95" s="600"/>
      <c r="CM95" s="600"/>
      <c r="CN95" s="600"/>
      <c r="CO95" s="600"/>
      <c r="CP95" s="600"/>
      <c r="CQ95" s="600"/>
      <c r="CR95" s="600"/>
      <c r="CS95" s="600"/>
      <c r="CT95" s="600"/>
      <c r="CU95" s="600"/>
      <c r="CV95" s="600"/>
      <c r="CW95" s="600"/>
      <c r="CX95" s="600"/>
      <c r="CY95" s="600"/>
      <c r="CZ95" s="600"/>
      <c r="DA95" s="600"/>
      <c r="DB95" s="600"/>
      <c r="DC95" s="600"/>
      <c r="DD95" s="600"/>
      <c r="DE95" s="600"/>
      <c r="DF95" s="600"/>
      <c r="DG95" s="270"/>
    </row>
    <row r="96" spans="1:111" ht="11.65" customHeight="1" x14ac:dyDescent="0.4">
      <c r="A96" s="73"/>
      <c r="B96" s="91"/>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8"/>
      <c r="AK96" s="74"/>
      <c r="AL96" s="73"/>
      <c r="AM96" s="91"/>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8"/>
      <c r="BV96" s="46"/>
      <c r="BW96" s="270"/>
      <c r="BX96" s="600"/>
      <c r="BY96" s="600"/>
      <c r="BZ96" s="600"/>
      <c r="CA96" s="600"/>
      <c r="CB96" s="600"/>
      <c r="CC96" s="600"/>
      <c r="CD96" s="600"/>
      <c r="CE96" s="600"/>
      <c r="CF96" s="600"/>
      <c r="CG96" s="600"/>
      <c r="CH96" s="600"/>
      <c r="CI96" s="600"/>
      <c r="CJ96" s="600"/>
      <c r="CK96" s="600"/>
      <c r="CL96" s="600"/>
      <c r="CM96" s="600"/>
      <c r="CN96" s="600"/>
      <c r="CO96" s="600"/>
      <c r="CP96" s="600"/>
      <c r="CQ96" s="600"/>
      <c r="CR96" s="600"/>
      <c r="CS96" s="600"/>
      <c r="CT96" s="600"/>
      <c r="CU96" s="600"/>
      <c r="CV96" s="600"/>
      <c r="CW96" s="600"/>
      <c r="CX96" s="600"/>
      <c r="CY96" s="600"/>
      <c r="CZ96" s="600"/>
      <c r="DA96" s="600"/>
      <c r="DB96" s="600"/>
      <c r="DC96" s="600"/>
      <c r="DD96" s="600"/>
      <c r="DE96" s="600"/>
      <c r="DF96" s="600"/>
      <c r="DG96" s="270"/>
    </row>
    <row r="97" spans="1:111" ht="11.65" customHeight="1" x14ac:dyDescent="0.4">
      <c r="A97" s="73"/>
      <c r="B97" s="91"/>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8"/>
      <c r="AK97" s="74"/>
      <c r="AL97" s="73"/>
      <c r="AM97" s="91"/>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8"/>
      <c r="BV97" s="46"/>
      <c r="BW97" s="270"/>
      <c r="BX97" s="600"/>
      <c r="BY97" s="600"/>
      <c r="BZ97" s="600"/>
      <c r="CA97" s="600"/>
      <c r="CB97" s="600"/>
      <c r="CC97" s="600"/>
      <c r="CD97" s="600"/>
      <c r="CE97" s="600"/>
      <c r="CF97" s="600"/>
      <c r="CG97" s="600"/>
      <c r="CH97" s="600"/>
      <c r="CI97" s="600"/>
      <c r="CJ97" s="600"/>
      <c r="CK97" s="600"/>
      <c r="CL97" s="600"/>
      <c r="CM97" s="600"/>
      <c r="CN97" s="600"/>
      <c r="CO97" s="600"/>
      <c r="CP97" s="600"/>
      <c r="CQ97" s="600"/>
      <c r="CR97" s="600"/>
      <c r="CS97" s="600"/>
      <c r="CT97" s="600"/>
      <c r="CU97" s="600"/>
      <c r="CV97" s="600"/>
      <c r="CW97" s="600"/>
      <c r="CX97" s="600"/>
      <c r="CY97" s="600"/>
      <c r="CZ97" s="600"/>
      <c r="DA97" s="600"/>
      <c r="DB97" s="600"/>
      <c r="DC97" s="600"/>
      <c r="DD97" s="600"/>
      <c r="DE97" s="600"/>
      <c r="DF97" s="600"/>
      <c r="DG97" s="270"/>
    </row>
    <row r="98" spans="1:111" ht="11.65" customHeight="1" x14ac:dyDescent="0.4">
      <c r="A98" s="73"/>
      <c r="B98" s="91"/>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8"/>
      <c r="AK98" s="74"/>
      <c r="AL98" s="73"/>
      <c r="AM98" s="91"/>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8"/>
      <c r="BV98" s="46"/>
      <c r="BW98" s="270"/>
      <c r="BX98" s="600"/>
      <c r="BY98" s="600"/>
      <c r="BZ98" s="600"/>
      <c r="CA98" s="600"/>
      <c r="CB98" s="600"/>
      <c r="CC98" s="600"/>
      <c r="CD98" s="600"/>
      <c r="CE98" s="600"/>
      <c r="CF98" s="600"/>
      <c r="CG98" s="600"/>
      <c r="CH98" s="600"/>
      <c r="CI98" s="600"/>
      <c r="CJ98" s="600"/>
      <c r="CK98" s="600"/>
      <c r="CL98" s="600"/>
      <c r="CM98" s="600"/>
      <c r="CN98" s="600"/>
      <c r="CO98" s="600"/>
      <c r="CP98" s="600"/>
      <c r="CQ98" s="600"/>
      <c r="CR98" s="600"/>
      <c r="CS98" s="600"/>
      <c r="CT98" s="600"/>
      <c r="CU98" s="600"/>
      <c r="CV98" s="600"/>
      <c r="CW98" s="600"/>
      <c r="CX98" s="600"/>
      <c r="CY98" s="600"/>
      <c r="CZ98" s="600"/>
      <c r="DA98" s="600"/>
      <c r="DB98" s="600"/>
      <c r="DC98" s="600"/>
      <c r="DD98" s="600"/>
      <c r="DE98" s="600"/>
      <c r="DF98" s="600"/>
      <c r="DG98" s="270"/>
    </row>
    <row r="99" spans="1:111" ht="11.65" customHeight="1" x14ac:dyDescent="0.4">
      <c r="A99" s="73"/>
      <c r="B99" s="91"/>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8"/>
      <c r="AK99" s="74"/>
      <c r="AL99" s="73"/>
      <c r="AM99" s="91"/>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8"/>
      <c r="BV99" s="46"/>
      <c r="BW99" s="270"/>
      <c r="BX99" s="600"/>
      <c r="BY99" s="600"/>
      <c r="BZ99" s="600"/>
      <c r="CA99" s="600"/>
      <c r="CB99" s="600"/>
      <c r="CC99" s="600"/>
      <c r="CD99" s="600"/>
      <c r="CE99" s="600"/>
      <c r="CF99" s="600"/>
      <c r="CG99" s="600"/>
      <c r="CH99" s="600"/>
      <c r="CI99" s="600"/>
      <c r="CJ99" s="600"/>
      <c r="CK99" s="600"/>
      <c r="CL99" s="600"/>
      <c r="CM99" s="600"/>
      <c r="CN99" s="600"/>
      <c r="CO99" s="600"/>
      <c r="CP99" s="600"/>
      <c r="CQ99" s="600"/>
      <c r="CR99" s="600"/>
      <c r="CS99" s="600"/>
      <c r="CT99" s="600"/>
      <c r="CU99" s="600"/>
      <c r="CV99" s="600"/>
      <c r="CW99" s="600"/>
      <c r="CX99" s="600"/>
      <c r="CY99" s="600"/>
      <c r="CZ99" s="600"/>
      <c r="DA99" s="600"/>
      <c r="DB99" s="600"/>
      <c r="DC99" s="600"/>
      <c r="DD99" s="600"/>
      <c r="DE99" s="600"/>
      <c r="DF99" s="600"/>
      <c r="DG99" s="270"/>
    </row>
    <row r="100" spans="1:111" ht="11.65" customHeight="1" x14ac:dyDescent="0.4">
      <c r="A100" s="73"/>
      <c r="B100" s="91"/>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8"/>
      <c r="AK100" s="74"/>
      <c r="AL100" s="73"/>
      <c r="AM100" s="91"/>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8"/>
      <c r="BV100" s="46"/>
      <c r="BW100" s="270"/>
      <c r="BX100" s="600"/>
      <c r="BY100" s="600"/>
      <c r="BZ100" s="600"/>
      <c r="CA100" s="600"/>
      <c r="CB100" s="600"/>
      <c r="CC100" s="600"/>
      <c r="CD100" s="600"/>
      <c r="CE100" s="600"/>
      <c r="CF100" s="600"/>
      <c r="CG100" s="600"/>
      <c r="CH100" s="600"/>
      <c r="CI100" s="600"/>
      <c r="CJ100" s="600"/>
      <c r="CK100" s="600"/>
      <c r="CL100" s="600"/>
      <c r="CM100" s="600"/>
      <c r="CN100" s="600"/>
      <c r="CO100" s="600"/>
      <c r="CP100" s="600"/>
      <c r="CQ100" s="600"/>
      <c r="CR100" s="600"/>
      <c r="CS100" s="600"/>
      <c r="CT100" s="600"/>
      <c r="CU100" s="600"/>
      <c r="CV100" s="600"/>
      <c r="CW100" s="600"/>
      <c r="CX100" s="600"/>
      <c r="CY100" s="600"/>
      <c r="CZ100" s="600"/>
      <c r="DA100" s="600"/>
      <c r="DB100" s="600"/>
      <c r="DC100" s="600"/>
      <c r="DD100" s="600"/>
      <c r="DE100" s="600"/>
      <c r="DF100" s="600"/>
      <c r="DG100" s="270"/>
    </row>
    <row r="101" spans="1:111" ht="11.65" customHeight="1" x14ac:dyDescent="0.4">
      <c r="A101" s="73"/>
      <c r="B101" s="91"/>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8"/>
      <c r="AK101" s="74"/>
      <c r="AL101" s="73"/>
      <c r="AM101" s="91"/>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8"/>
      <c r="BV101" s="46"/>
      <c r="BW101" s="270"/>
      <c r="BX101" s="600"/>
      <c r="BY101" s="600"/>
      <c r="BZ101" s="600"/>
      <c r="CA101" s="600"/>
      <c r="CB101" s="600"/>
      <c r="CC101" s="600"/>
      <c r="CD101" s="600"/>
      <c r="CE101" s="600"/>
      <c r="CF101" s="600"/>
      <c r="CG101" s="600"/>
      <c r="CH101" s="600"/>
      <c r="CI101" s="600"/>
      <c r="CJ101" s="600"/>
      <c r="CK101" s="600"/>
      <c r="CL101" s="600"/>
      <c r="CM101" s="600"/>
      <c r="CN101" s="600"/>
      <c r="CO101" s="600"/>
      <c r="CP101" s="600"/>
      <c r="CQ101" s="600"/>
      <c r="CR101" s="600"/>
      <c r="CS101" s="600"/>
      <c r="CT101" s="600"/>
      <c r="CU101" s="600"/>
      <c r="CV101" s="600"/>
      <c r="CW101" s="600"/>
      <c r="CX101" s="600"/>
      <c r="CY101" s="600"/>
      <c r="CZ101" s="600"/>
      <c r="DA101" s="600"/>
      <c r="DB101" s="600"/>
      <c r="DC101" s="600"/>
      <c r="DD101" s="600"/>
      <c r="DE101" s="600"/>
      <c r="DF101" s="600"/>
      <c r="DG101" s="270"/>
    </row>
    <row r="102" spans="1:111" ht="11.65" customHeight="1" x14ac:dyDescent="0.4">
      <c r="A102" s="73"/>
      <c r="B102" s="91"/>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8"/>
      <c r="AK102" s="74"/>
      <c r="AL102" s="73"/>
      <c r="AM102" s="91"/>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s="88"/>
      <c r="BV102" s="46"/>
      <c r="BW102" s="270"/>
      <c r="BX102" s="600"/>
      <c r="BY102" s="600"/>
      <c r="BZ102" s="600"/>
      <c r="CA102" s="600"/>
      <c r="CB102" s="600"/>
      <c r="CC102" s="600"/>
      <c r="CD102" s="600"/>
      <c r="CE102" s="600"/>
      <c r="CF102" s="600"/>
      <c r="CG102" s="600"/>
      <c r="CH102" s="600"/>
      <c r="CI102" s="600"/>
      <c r="CJ102" s="600"/>
      <c r="CK102" s="600"/>
      <c r="CL102" s="600"/>
      <c r="CM102" s="600"/>
      <c r="CN102" s="600"/>
      <c r="CO102" s="600"/>
      <c r="CP102" s="600"/>
      <c r="CQ102" s="600"/>
      <c r="CR102" s="600"/>
      <c r="CS102" s="600"/>
      <c r="CT102" s="600"/>
      <c r="CU102" s="600"/>
      <c r="CV102" s="600"/>
      <c r="CW102" s="600"/>
      <c r="CX102" s="600"/>
      <c r="CY102" s="600"/>
      <c r="CZ102" s="600"/>
      <c r="DA102" s="600"/>
      <c r="DB102" s="600"/>
      <c r="DC102" s="600"/>
      <c r="DD102" s="600"/>
      <c r="DE102" s="600"/>
      <c r="DF102" s="600"/>
      <c r="DG102" s="270"/>
    </row>
    <row r="103" spans="1:111" ht="11.65" customHeight="1" x14ac:dyDescent="0.4">
      <c r="A103" s="73"/>
      <c r="B103" s="91"/>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8"/>
      <c r="AK103" s="74"/>
      <c r="AL103" s="73"/>
      <c r="AM103" s="91"/>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87"/>
      <c r="BS103" s="87"/>
      <c r="BT103" s="87"/>
      <c r="BU103" s="88"/>
      <c r="BV103" s="46"/>
      <c r="BW103" s="270"/>
      <c r="BX103" s="600"/>
      <c r="BY103" s="600"/>
      <c r="BZ103" s="600"/>
      <c r="CA103" s="600"/>
      <c r="CB103" s="600"/>
      <c r="CC103" s="600"/>
      <c r="CD103" s="600"/>
      <c r="CE103" s="600"/>
      <c r="CF103" s="600"/>
      <c r="CG103" s="600"/>
      <c r="CH103" s="600"/>
      <c r="CI103" s="600"/>
      <c r="CJ103" s="600"/>
      <c r="CK103" s="600"/>
      <c r="CL103" s="600"/>
      <c r="CM103" s="600"/>
      <c r="CN103" s="600"/>
      <c r="CO103" s="600"/>
      <c r="CP103" s="600"/>
      <c r="CQ103" s="600"/>
      <c r="CR103" s="600"/>
      <c r="CS103" s="600"/>
      <c r="CT103" s="600"/>
      <c r="CU103" s="600"/>
      <c r="CV103" s="600"/>
      <c r="CW103" s="600"/>
      <c r="CX103" s="600"/>
      <c r="CY103" s="600"/>
      <c r="CZ103" s="600"/>
      <c r="DA103" s="600"/>
      <c r="DB103" s="600"/>
      <c r="DC103" s="600"/>
      <c r="DD103" s="600"/>
      <c r="DE103" s="600"/>
      <c r="DF103" s="600"/>
      <c r="DG103" s="270"/>
    </row>
    <row r="104" spans="1:111" ht="11.65" customHeight="1" x14ac:dyDescent="0.4">
      <c r="A104" s="73"/>
      <c r="B104" s="91"/>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8"/>
      <c r="AK104" s="74"/>
      <c r="AL104" s="73"/>
      <c r="AM104" s="91"/>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c r="BO104" s="87"/>
      <c r="BP104" s="87"/>
      <c r="BQ104" s="87"/>
      <c r="BR104" s="87"/>
      <c r="BS104" s="87"/>
      <c r="BT104" s="87"/>
      <c r="BU104" s="88"/>
      <c r="BV104" s="46"/>
      <c r="BW104" s="270"/>
      <c r="BX104" s="600"/>
      <c r="BY104" s="600"/>
      <c r="BZ104" s="600"/>
      <c r="CA104" s="600"/>
      <c r="CB104" s="600"/>
      <c r="CC104" s="600"/>
      <c r="CD104" s="600"/>
      <c r="CE104" s="600"/>
      <c r="CF104" s="600"/>
      <c r="CG104" s="600"/>
      <c r="CH104" s="600"/>
      <c r="CI104" s="600"/>
      <c r="CJ104" s="600"/>
      <c r="CK104" s="600"/>
      <c r="CL104" s="600"/>
      <c r="CM104" s="600"/>
      <c r="CN104" s="600"/>
      <c r="CO104" s="600"/>
      <c r="CP104" s="600"/>
      <c r="CQ104" s="600"/>
      <c r="CR104" s="600"/>
      <c r="CS104" s="600"/>
      <c r="CT104" s="600"/>
      <c r="CU104" s="600"/>
      <c r="CV104" s="600"/>
      <c r="CW104" s="600"/>
      <c r="CX104" s="600"/>
      <c r="CY104" s="600"/>
      <c r="CZ104" s="600"/>
      <c r="DA104" s="600"/>
      <c r="DB104" s="600"/>
      <c r="DC104" s="600"/>
      <c r="DD104" s="600"/>
      <c r="DE104" s="600"/>
      <c r="DF104" s="600"/>
      <c r="DG104" s="270"/>
    </row>
    <row r="105" spans="1:111" ht="11.65" customHeight="1" x14ac:dyDescent="0.4">
      <c r="A105" s="73"/>
      <c r="B105" s="91"/>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8"/>
      <c r="AK105" s="74"/>
      <c r="AL105" s="73"/>
      <c r="AM105" s="91"/>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c r="BT105" s="87"/>
      <c r="BU105" s="88"/>
      <c r="BV105" s="46"/>
      <c r="BW105" s="270"/>
      <c r="BX105" s="600"/>
      <c r="BY105" s="600"/>
      <c r="BZ105" s="600"/>
      <c r="CA105" s="600"/>
      <c r="CB105" s="600"/>
      <c r="CC105" s="600"/>
      <c r="CD105" s="600"/>
      <c r="CE105" s="600"/>
      <c r="CF105" s="600"/>
      <c r="CG105" s="600"/>
      <c r="CH105" s="600"/>
      <c r="CI105" s="600"/>
      <c r="CJ105" s="600"/>
      <c r="CK105" s="600"/>
      <c r="CL105" s="600"/>
      <c r="CM105" s="600"/>
      <c r="CN105" s="600"/>
      <c r="CO105" s="600"/>
      <c r="CP105" s="600"/>
      <c r="CQ105" s="600"/>
      <c r="CR105" s="600"/>
      <c r="CS105" s="600"/>
      <c r="CT105" s="600"/>
      <c r="CU105" s="600"/>
      <c r="CV105" s="600"/>
      <c r="CW105" s="600"/>
      <c r="CX105" s="600"/>
      <c r="CY105" s="600"/>
      <c r="CZ105" s="600"/>
      <c r="DA105" s="600"/>
      <c r="DB105" s="600"/>
      <c r="DC105" s="600"/>
      <c r="DD105" s="600"/>
      <c r="DE105" s="600"/>
      <c r="DF105" s="600"/>
      <c r="DG105" s="270"/>
    </row>
    <row r="106" spans="1:111" ht="11.65" customHeight="1" x14ac:dyDescent="0.4">
      <c r="A106" s="73"/>
      <c r="B106" s="91"/>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8"/>
      <c r="AK106" s="74"/>
      <c r="AL106" s="73"/>
      <c r="AM106" s="91"/>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8"/>
      <c r="BV106" s="46"/>
      <c r="BW106" s="270"/>
      <c r="BX106" s="600"/>
      <c r="BY106" s="600"/>
      <c r="BZ106" s="600"/>
      <c r="CA106" s="600"/>
      <c r="CB106" s="600"/>
      <c r="CC106" s="600"/>
      <c r="CD106" s="600"/>
      <c r="CE106" s="600"/>
      <c r="CF106" s="600"/>
      <c r="CG106" s="600"/>
      <c r="CH106" s="600"/>
      <c r="CI106" s="600"/>
      <c r="CJ106" s="600"/>
      <c r="CK106" s="600"/>
      <c r="CL106" s="600"/>
      <c r="CM106" s="600"/>
      <c r="CN106" s="600"/>
      <c r="CO106" s="600"/>
      <c r="CP106" s="600"/>
      <c r="CQ106" s="600"/>
      <c r="CR106" s="600"/>
      <c r="CS106" s="600"/>
      <c r="CT106" s="600"/>
      <c r="CU106" s="600"/>
      <c r="CV106" s="600"/>
      <c r="CW106" s="600"/>
      <c r="CX106" s="600"/>
      <c r="CY106" s="600"/>
      <c r="CZ106" s="600"/>
      <c r="DA106" s="600"/>
      <c r="DB106" s="600"/>
      <c r="DC106" s="600"/>
      <c r="DD106" s="600"/>
      <c r="DE106" s="600"/>
      <c r="DF106" s="600"/>
      <c r="DG106" s="270"/>
    </row>
    <row r="107" spans="1:111" ht="11.65" customHeight="1" x14ac:dyDescent="0.4">
      <c r="A107" s="73"/>
      <c r="B107" s="91"/>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8"/>
      <c r="AK107" s="74"/>
      <c r="AL107" s="73"/>
      <c r="AM107" s="91"/>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8"/>
      <c r="BV107" s="46"/>
      <c r="BW107" s="270"/>
      <c r="BX107" s="600"/>
      <c r="BY107" s="600"/>
      <c r="BZ107" s="600"/>
      <c r="CA107" s="600"/>
      <c r="CB107" s="600"/>
      <c r="CC107" s="600"/>
      <c r="CD107" s="600"/>
      <c r="CE107" s="600"/>
      <c r="CF107" s="600"/>
      <c r="CG107" s="600"/>
      <c r="CH107" s="600"/>
      <c r="CI107" s="600"/>
      <c r="CJ107" s="600"/>
      <c r="CK107" s="600"/>
      <c r="CL107" s="600"/>
      <c r="CM107" s="600"/>
      <c r="CN107" s="600"/>
      <c r="CO107" s="600"/>
      <c r="CP107" s="600"/>
      <c r="CQ107" s="600"/>
      <c r="CR107" s="600"/>
      <c r="CS107" s="600"/>
      <c r="CT107" s="600"/>
      <c r="CU107" s="600"/>
      <c r="CV107" s="600"/>
      <c r="CW107" s="600"/>
      <c r="CX107" s="600"/>
      <c r="CY107" s="600"/>
      <c r="CZ107" s="600"/>
      <c r="DA107" s="600"/>
      <c r="DB107" s="600"/>
      <c r="DC107" s="600"/>
      <c r="DD107" s="600"/>
      <c r="DE107" s="600"/>
      <c r="DF107" s="600"/>
      <c r="DG107" s="270"/>
    </row>
    <row r="108" spans="1:111" ht="11.65" customHeight="1" x14ac:dyDescent="0.4">
      <c r="A108" s="73"/>
      <c r="B108" s="91"/>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8"/>
      <c r="AK108" s="74"/>
      <c r="AL108" s="73"/>
      <c r="AM108" s="91"/>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8"/>
      <c r="BV108" s="46"/>
      <c r="BW108" s="270"/>
      <c r="BX108" s="600"/>
      <c r="BY108" s="600"/>
      <c r="BZ108" s="600"/>
      <c r="CA108" s="600"/>
      <c r="CB108" s="600"/>
      <c r="CC108" s="600"/>
      <c r="CD108" s="600"/>
      <c r="CE108" s="600"/>
      <c r="CF108" s="600"/>
      <c r="CG108" s="600"/>
      <c r="CH108" s="600"/>
      <c r="CI108" s="600"/>
      <c r="CJ108" s="600"/>
      <c r="CK108" s="600"/>
      <c r="CL108" s="600"/>
      <c r="CM108" s="600"/>
      <c r="CN108" s="600"/>
      <c r="CO108" s="600"/>
      <c r="CP108" s="600"/>
      <c r="CQ108" s="600"/>
      <c r="CR108" s="600"/>
      <c r="CS108" s="600"/>
      <c r="CT108" s="600"/>
      <c r="CU108" s="600"/>
      <c r="CV108" s="600"/>
      <c r="CW108" s="600"/>
      <c r="CX108" s="600"/>
      <c r="CY108" s="600"/>
      <c r="CZ108" s="600"/>
      <c r="DA108" s="600"/>
      <c r="DB108" s="600"/>
      <c r="DC108" s="600"/>
      <c r="DD108" s="600"/>
      <c r="DE108" s="600"/>
      <c r="DF108" s="600"/>
      <c r="DG108" s="270"/>
    </row>
    <row r="109" spans="1:111" ht="11.65" customHeight="1" x14ac:dyDescent="0.4">
      <c r="A109" s="73"/>
      <c r="B109" s="91"/>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8"/>
      <c r="AK109" s="74"/>
      <c r="AL109" s="73"/>
      <c r="AM109" s="91"/>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8"/>
      <c r="BV109" s="46"/>
      <c r="BW109" s="270"/>
      <c r="BX109" s="600"/>
      <c r="BY109" s="600"/>
      <c r="BZ109" s="600"/>
      <c r="CA109" s="600"/>
      <c r="CB109" s="600"/>
      <c r="CC109" s="600"/>
      <c r="CD109" s="600"/>
      <c r="CE109" s="600"/>
      <c r="CF109" s="600"/>
      <c r="CG109" s="600"/>
      <c r="CH109" s="600"/>
      <c r="CI109" s="600"/>
      <c r="CJ109" s="600"/>
      <c r="CK109" s="600"/>
      <c r="CL109" s="600"/>
      <c r="CM109" s="600"/>
      <c r="CN109" s="600"/>
      <c r="CO109" s="600"/>
      <c r="CP109" s="600"/>
      <c r="CQ109" s="600"/>
      <c r="CR109" s="600"/>
      <c r="CS109" s="600"/>
      <c r="CT109" s="600"/>
      <c r="CU109" s="600"/>
      <c r="CV109" s="600"/>
      <c r="CW109" s="600"/>
      <c r="CX109" s="600"/>
      <c r="CY109" s="600"/>
      <c r="CZ109" s="600"/>
      <c r="DA109" s="600"/>
      <c r="DB109" s="600"/>
      <c r="DC109" s="600"/>
      <c r="DD109" s="600"/>
      <c r="DE109" s="600"/>
      <c r="DF109" s="600"/>
      <c r="DG109" s="270"/>
    </row>
    <row r="110" spans="1:111" ht="11.65" customHeight="1" x14ac:dyDescent="0.4">
      <c r="A110" s="73"/>
      <c r="B110" s="91"/>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8"/>
      <c r="AK110" s="74"/>
      <c r="AL110" s="73"/>
      <c r="AM110" s="91"/>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8"/>
      <c r="BV110" s="46"/>
      <c r="BW110" s="270"/>
      <c r="BX110" s="600"/>
      <c r="BY110" s="600"/>
      <c r="BZ110" s="600"/>
      <c r="CA110" s="600"/>
      <c r="CB110" s="600"/>
      <c r="CC110" s="600"/>
      <c r="CD110" s="600"/>
      <c r="CE110" s="600"/>
      <c r="CF110" s="600"/>
      <c r="CG110" s="600"/>
      <c r="CH110" s="600"/>
      <c r="CI110" s="600"/>
      <c r="CJ110" s="600"/>
      <c r="CK110" s="600"/>
      <c r="CL110" s="600"/>
      <c r="CM110" s="600"/>
      <c r="CN110" s="600"/>
      <c r="CO110" s="600"/>
      <c r="CP110" s="600"/>
      <c r="CQ110" s="600"/>
      <c r="CR110" s="600"/>
      <c r="CS110" s="600"/>
      <c r="CT110" s="600"/>
      <c r="CU110" s="600"/>
      <c r="CV110" s="600"/>
      <c r="CW110" s="600"/>
      <c r="CX110" s="600"/>
      <c r="CY110" s="600"/>
      <c r="CZ110" s="600"/>
      <c r="DA110" s="600"/>
      <c r="DB110" s="600"/>
      <c r="DC110" s="600"/>
      <c r="DD110" s="600"/>
      <c r="DE110" s="600"/>
      <c r="DF110" s="600"/>
      <c r="DG110" s="270"/>
    </row>
    <row r="111" spans="1:111" ht="11.65" customHeight="1" x14ac:dyDescent="0.4">
      <c r="A111" s="73"/>
      <c r="B111" s="91"/>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8"/>
      <c r="AK111" s="74"/>
      <c r="AL111" s="73"/>
      <c r="AM111" s="91"/>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c r="BO111" s="87"/>
      <c r="BP111" s="87"/>
      <c r="BQ111" s="87"/>
      <c r="BR111" s="87"/>
      <c r="BS111" s="87"/>
      <c r="BT111" s="87"/>
      <c r="BU111" s="88"/>
      <c r="BV111" s="46"/>
      <c r="BW111" s="270"/>
      <c r="BX111" s="600"/>
      <c r="BY111" s="600"/>
      <c r="BZ111" s="600"/>
      <c r="CA111" s="600"/>
      <c r="CB111" s="600"/>
      <c r="CC111" s="600"/>
      <c r="CD111" s="600"/>
      <c r="CE111" s="600"/>
      <c r="CF111" s="600"/>
      <c r="CG111" s="600"/>
      <c r="CH111" s="600"/>
      <c r="CI111" s="600"/>
      <c r="CJ111" s="600"/>
      <c r="CK111" s="600"/>
      <c r="CL111" s="600"/>
      <c r="CM111" s="600"/>
      <c r="CN111" s="600"/>
      <c r="CO111" s="600"/>
      <c r="CP111" s="600"/>
      <c r="CQ111" s="600"/>
      <c r="CR111" s="600"/>
      <c r="CS111" s="600"/>
      <c r="CT111" s="600"/>
      <c r="CU111" s="600"/>
      <c r="CV111" s="600"/>
      <c r="CW111" s="600"/>
      <c r="CX111" s="600"/>
      <c r="CY111" s="600"/>
      <c r="CZ111" s="600"/>
      <c r="DA111" s="600"/>
      <c r="DB111" s="600"/>
      <c r="DC111" s="600"/>
      <c r="DD111" s="600"/>
      <c r="DE111" s="600"/>
      <c r="DF111" s="600"/>
      <c r="DG111" s="270"/>
    </row>
    <row r="112" spans="1:111" ht="11.65" customHeight="1" x14ac:dyDescent="0.4">
      <c r="A112" s="73"/>
      <c r="B112" s="91"/>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8"/>
      <c r="AK112" s="74"/>
      <c r="AL112" s="73"/>
      <c r="AM112" s="91"/>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8"/>
      <c r="BV112" s="46"/>
      <c r="BW112" s="270"/>
      <c r="BX112" s="600"/>
      <c r="BY112" s="600"/>
      <c r="BZ112" s="600"/>
      <c r="CA112" s="600"/>
      <c r="CB112" s="600"/>
      <c r="CC112" s="600"/>
      <c r="CD112" s="600"/>
      <c r="CE112" s="600"/>
      <c r="CF112" s="600"/>
      <c r="CG112" s="600"/>
      <c r="CH112" s="600"/>
      <c r="CI112" s="600"/>
      <c r="CJ112" s="600"/>
      <c r="CK112" s="600"/>
      <c r="CL112" s="600"/>
      <c r="CM112" s="600"/>
      <c r="CN112" s="600"/>
      <c r="CO112" s="600"/>
      <c r="CP112" s="600"/>
      <c r="CQ112" s="600"/>
      <c r="CR112" s="600"/>
      <c r="CS112" s="600"/>
      <c r="CT112" s="600"/>
      <c r="CU112" s="600"/>
      <c r="CV112" s="600"/>
      <c r="CW112" s="600"/>
      <c r="CX112" s="600"/>
      <c r="CY112" s="600"/>
      <c r="CZ112" s="600"/>
      <c r="DA112" s="600"/>
      <c r="DB112" s="600"/>
      <c r="DC112" s="600"/>
      <c r="DD112" s="600"/>
      <c r="DE112" s="600"/>
      <c r="DF112" s="600"/>
      <c r="DG112" s="270"/>
    </row>
    <row r="113" spans="1:111" ht="11.65" customHeight="1" thickBot="1" x14ac:dyDescent="0.45">
      <c r="A113" s="73"/>
      <c r="B113" s="92"/>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90"/>
      <c r="AK113" s="74"/>
      <c r="AL113" s="73"/>
      <c r="AM113" s="92"/>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90"/>
      <c r="BV113" s="46"/>
      <c r="BW113" s="270"/>
      <c r="BX113" s="600"/>
      <c r="BY113" s="600"/>
      <c r="BZ113" s="600"/>
      <c r="CA113" s="600"/>
      <c r="CB113" s="600"/>
      <c r="CC113" s="600"/>
      <c r="CD113" s="600"/>
      <c r="CE113" s="600"/>
      <c r="CF113" s="600"/>
      <c r="CG113" s="600"/>
      <c r="CH113" s="600"/>
      <c r="CI113" s="600"/>
      <c r="CJ113" s="600"/>
      <c r="CK113" s="600"/>
      <c r="CL113" s="600"/>
      <c r="CM113" s="600"/>
      <c r="CN113" s="600"/>
      <c r="CO113" s="600"/>
      <c r="CP113" s="600"/>
      <c r="CQ113" s="600"/>
      <c r="CR113" s="600"/>
      <c r="CS113" s="600"/>
      <c r="CT113" s="600"/>
      <c r="CU113" s="600"/>
      <c r="CV113" s="600"/>
      <c r="CW113" s="600"/>
      <c r="CX113" s="600"/>
      <c r="CY113" s="600"/>
      <c r="CZ113" s="600"/>
      <c r="DA113" s="600"/>
      <c r="DB113" s="600"/>
      <c r="DC113" s="600"/>
      <c r="DD113" s="600"/>
      <c r="DE113" s="600"/>
      <c r="DF113" s="600"/>
      <c r="DG113" s="270"/>
    </row>
    <row r="114" spans="1:111" ht="12" customHeight="1" x14ac:dyDescent="0.4">
      <c r="A114" s="73"/>
      <c r="B114" s="673" t="s">
        <v>553</v>
      </c>
      <c r="C114" s="674"/>
      <c r="D114" s="674"/>
      <c r="E114" s="674"/>
      <c r="F114" s="674"/>
      <c r="G114" s="674"/>
      <c r="H114" s="674"/>
      <c r="I114" s="675"/>
      <c r="J114" s="695"/>
      <c r="K114" s="695"/>
      <c r="L114" s="695"/>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6"/>
      <c r="AK114" s="74"/>
      <c r="AL114" s="73"/>
      <c r="AM114" s="673" t="s">
        <v>553</v>
      </c>
      <c r="AN114" s="674"/>
      <c r="AO114" s="674"/>
      <c r="AP114" s="674"/>
      <c r="AQ114" s="674"/>
      <c r="AR114" s="674"/>
      <c r="AS114" s="674"/>
      <c r="AT114" s="67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5"/>
      <c r="BU114" s="696"/>
      <c r="BV114" s="46"/>
      <c r="BW114" s="270"/>
      <c r="BX114" s="721"/>
      <c r="BY114" s="721"/>
      <c r="BZ114" s="721"/>
      <c r="CA114" s="721"/>
      <c r="CB114" s="721"/>
      <c r="CC114" s="721"/>
      <c r="CD114" s="721"/>
      <c r="CE114" s="721"/>
      <c r="CF114" s="724"/>
      <c r="CG114" s="724"/>
      <c r="CH114" s="724"/>
      <c r="CI114" s="724"/>
      <c r="CJ114" s="724"/>
      <c r="CK114" s="724"/>
      <c r="CL114" s="724"/>
      <c r="CM114" s="724"/>
      <c r="CN114" s="724"/>
      <c r="CO114" s="724"/>
      <c r="CP114" s="724"/>
      <c r="CQ114" s="724"/>
      <c r="CR114" s="724"/>
      <c r="CS114" s="724"/>
      <c r="CT114" s="724"/>
      <c r="CU114" s="724"/>
      <c r="CV114" s="724"/>
      <c r="CW114" s="724"/>
      <c r="CX114" s="724"/>
      <c r="CY114" s="724"/>
      <c r="CZ114" s="724"/>
      <c r="DA114" s="724"/>
      <c r="DB114" s="724"/>
      <c r="DC114" s="724"/>
      <c r="DD114" s="724"/>
      <c r="DE114" s="724"/>
      <c r="DF114" s="724"/>
      <c r="DG114" s="270"/>
    </row>
    <row r="115" spans="1:111" x14ac:dyDescent="0.4">
      <c r="A115" s="73"/>
      <c r="B115" s="657"/>
      <c r="C115" s="658"/>
      <c r="D115" s="658"/>
      <c r="E115" s="658"/>
      <c r="F115" s="658"/>
      <c r="G115" s="658"/>
      <c r="H115" s="658"/>
      <c r="I115" s="659"/>
      <c r="J115" s="641"/>
      <c r="K115" s="641"/>
      <c r="L115" s="641"/>
      <c r="M115" s="641"/>
      <c r="N115" s="641"/>
      <c r="O115" s="641"/>
      <c r="P115" s="641"/>
      <c r="Q115" s="641"/>
      <c r="R115" s="641"/>
      <c r="S115" s="641"/>
      <c r="T115" s="641"/>
      <c r="U115" s="641"/>
      <c r="V115" s="641"/>
      <c r="W115" s="641"/>
      <c r="X115" s="641"/>
      <c r="Y115" s="641"/>
      <c r="Z115" s="641"/>
      <c r="AA115" s="641"/>
      <c r="AB115" s="641"/>
      <c r="AC115" s="641"/>
      <c r="AD115" s="641"/>
      <c r="AE115" s="641"/>
      <c r="AF115" s="641"/>
      <c r="AG115" s="641"/>
      <c r="AH115" s="641"/>
      <c r="AI115" s="641"/>
      <c r="AJ115" s="642"/>
      <c r="AK115" s="74"/>
      <c r="AL115" s="73"/>
      <c r="AM115" s="657"/>
      <c r="AN115" s="658"/>
      <c r="AO115" s="658"/>
      <c r="AP115" s="658"/>
      <c r="AQ115" s="658"/>
      <c r="AR115" s="658"/>
      <c r="AS115" s="658"/>
      <c r="AT115" s="659"/>
      <c r="AU115" s="641"/>
      <c r="AV115" s="641"/>
      <c r="AW115" s="641"/>
      <c r="AX115" s="641"/>
      <c r="AY115" s="641"/>
      <c r="AZ115" s="641"/>
      <c r="BA115" s="641"/>
      <c r="BB115" s="641"/>
      <c r="BC115" s="641"/>
      <c r="BD115" s="641"/>
      <c r="BE115" s="641"/>
      <c r="BF115" s="641"/>
      <c r="BG115" s="641"/>
      <c r="BH115" s="641"/>
      <c r="BI115" s="641"/>
      <c r="BJ115" s="641"/>
      <c r="BK115" s="641"/>
      <c r="BL115" s="641"/>
      <c r="BM115" s="641"/>
      <c r="BN115" s="641"/>
      <c r="BO115" s="641"/>
      <c r="BP115" s="641"/>
      <c r="BQ115" s="641"/>
      <c r="BR115" s="641"/>
      <c r="BS115" s="641"/>
      <c r="BT115" s="641"/>
      <c r="BU115" s="642"/>
      <c r="BV115" s="46"/>
      <c r="BW115" s="270"/>
      <c r="BX115" s="721"/>
      <c r="BY115" s="721"/>
      <c r="BZ115" s="721"/>
      <c r="CA115" s="721"/>
      <c r="CB115" s="721"/>
      <c r="CC115" s="721"/>
      <c r="CD115" s="721"/>
      <c r="CE115" s="721"/>
      <c r="CF115" s="724"/>
      <c r="CG115" s="724"/>
      <c r="CH115" s="724"/>
      <c r="CI115" s="724"/>
      <c r="CJ115" s="724"/>
      <c r="CK115" s="724"/>
      <c r="CL115" s="724"/>
      <c r="CM115" s="724"/>
      <c r="CN115" s="724"/>
      <c r="CO115" s="724"/>
      <c r="CP115" s="724"/>
      <c r="CQ115" s="724"/>
      <c r="CR115" s="724"/>
      <c r="CS115" s="724"/>
      <c r="CT115" s="724"/>
      <c r="CU115" s="724"/>
      <c r="CV115" s="724"/>
      <c r="CW115" s="724"/>
      <c r="CX115" s="724"/>
      <c r="CY115" s="724"/>
      <c r="CZ115" s="724"/>
      <c r="DA115" s="724"/>
      <c r="DB115" s="724"/>
      <c r="DC115" s="724"/>
      <c r="DD115" s="724"/>
      <c r="DE115" s="724"/>
      <c r="DF115" s="724"/>
      <c r="DG115" s="270"/>
    </row>
    <row r="116" spans="1:111" ht="27.6" customHeight="1" x14ac:dyDescent="0.4">
      <c r="A116" s="73"/>
      <c r="B116" s="654" t="s">
        <v>554</v>
      </c>
      <c r="C116" s="655"/>
      <c r="D116" s="655"/>
      <c r="E116" s="655"/>
      <c r="F116" s="655"/>
      <c r="G116" s="655"/>
      <c r="H116" s="655"/>
      <c r="I116" s="656"/>
      <c r="J116" s="641"/>
      <c r="K116" s="641"/>
      <c r="L116" s="641"/>
      <c r="M116" s="641"/>
      <c r="N116" s="641"/>
      <c r="O116" s="641"/>
      <c r="P116" s="641"/>
      <c r="Q116" s="641"/>
      <c r="R116" s="641"/>
      <c r="S116" s="641"/>
      <c r="T116" s="641"/>
      <c r="U116" s="641"/>
      <c r="V116" s="641"/>
      <c r="W116" s="641"/>
      <c r="X116" s="641"/>
      <c r="Y116" s="641"/>
      <c r="Z116" s="641"/>
      <c r="AA116" s="641"/>
      <c r="AB116" s="641"/>
      <c r="AC116" s="641"/>
      <c r="AD116" s="641"/>
      <c r="AE116" s="641"/>
      <c r="AF116" s="641"/>
      <c r="AG116" s="641"/>
      <c r="AH116" s="641"/>
      <c r="AI116" s="641"/>
      <c r="AJ116" s="642"/>
      <c r="AK116" s="74"/>
      <c r="AL116" s="73"/>
      <c r="AM116" s="654" t="s">
        <v>554</v>
      </c>
      <c r="AN116" s="655"/>
      <c r="AO116" s="655"/>
      <c r="AP116" s="655"/>
      <c r="AQ116" s="655"/>
      <c r="AR116" s="655"/>
      <c r="AS116" s="655"/>
      <c r="AT116" s="656"/>
      <c r="AU116" s="641"/>
      <c r="AV116" s="641"/>
      <c r="AW116" s="641"/>
      <c r="AX116" s="641"/>
      <c r="AY116" s="641"/>
      <c r="AZ116" s="641"/>
      <c r="BA116" s="641"/>
      <c r="BB116" s="641"/>
      <c r="BC116" s="641"/>
      <c r="BD116" s="641"/>
      <c r="BE116" s="641"/>
      <c r="BF116" s="641"/>
      <c r="BG116" s="641"/>
      <c r="BH116" s="641"/>
      <c r="BI116" s="641"/>
      <c r="BJ116" s="641"/>
      <c r="BK116" s="641"/>
      <c r="BL116" s="641"/>
      <c r="BM116" s="641"/>
      <c r="BN116" s="641"/>
      <c r="BO116" s="641"/>
      <c r="BP116" s="641"/>
      <c r="BQ116" s="641"/>
      <c r="BR116" s="641"/>
      <c r="BS116" s="641"/>
      <c r="BT116" s="641"/>
      <c r="BU116" s="642"/>
      <c r="BV116" s="46"/>
      <c r="BW116" s="270"/>
      <c r="BX116" s="721"/>
      <c r="BY116" s="721"/>
      <c r="BZ116" s="721"/>
      <c r="CA116" s="721"/>
      <c r="CB116" s="721"/>
      <c r="CC116" s="721"/>
      <c r="CD116" s="721"/>
      <c r="CE116" s="721"/>
      <c r="CF116" s="724"/>
      <c r="CG116" s="724"/>
      <c r="CH116" s="724"/>
      <c r="CI116" s="724"/>
      <c r="CJ116" s="724"/>
      <c r="CK116" s="724"/>
      <c r="CL116" s="724"/>
      <c r="CM116" s="724"/>
      <c r="CN116" s="724"/>
      <c r="CO116" s="724"/>
      <c r="CP116" s="724"/>
      <c r="CQ116" s="724"/>
      <c r="CR116" s="724"/>
      <c r="CS116" s="724"/>
      <c r="CT116" s="724"/>
      <c r="CU116" s="724"/>
      <c r="CV116" s="724"/>
      <c r="CW116" s="724"/>
      <c r="CX116" s="724"/>
      <c r="CY116" s="724"/>
      <c r="CZ116" s="724"/>
      <c r="DA116" s="724"/>
      <c r="DB116" s="724"/>
      <c r="DC116" s="724"/>
      <c r="DD116" s="724"/>
      <c r="DE116" s="724"/>
      <c r="DF116" s="724"/>
      <c r="DG116" s="270"/>
    </row>
    <row r="117" spans="1:111" ht="27.6" customHeight="1" x14ac:dyDescent="0.4">
      <c r="A117" s="73"/>
      <c r="B117" s="657"/>
      <c r="C117" s="658"/>
      <c r="D117" s="658"/>
      <c r="E117" s="658"/>
      <c r="F117" s="658"/>
      <c r="G117" s="658"/>
      <c r="H117" s="658"/>
      <c r="I117" s="659"/>
      <c r="J117" s="641"/>
      <c r="K117" s="641"/>
      <c r="L117" s="641"/>
      <c r="M117" s="641"/>
      <c r="N117" s="641"/>
      <c r="O117" s="641"/>
      <c r="P117" s="641"/>
      <c r="Q117" s="641"/>
      <c r="R117" s="641"/>
      <c r="S117" s="641"/>
      <c r="T117" s="641"/>
      <c r="U117" s="641"/>
      <c r="V117" s="641"/>
      <c r="W117" s="641"/>
      <c r="X117" s="641"/>
      <c r="Y117" s="641"/>
      <c r="Z117" s="641"/>
      <c r="AA117" s="641"/>
      <c r="AB117" s="641"/>
      <c r="AC117" s="641"/>
      <c r="AD117" s="641"/>
      <c r="AE117" s="641"/>
      <c r="AF117" s="641"/>
      <c r="AG117" s="641"/>
      <c r="AH117" s="641"/>
      <c r="AI117" s="641"/>
      <c r="AJ117" s="642"/>
      <c r="AK117" s="74"/>
      <c r="AL117" s="73"/>
      <c r="AM117" s="657"/>
      <c r="AN117" s="658"/>
      <c r="AO117" s="658"/>
      <c r="AP117" s="658"/>
      <c r="AQ117" s="658"/>
      <c r="AR117" s="658"/>
      <c r="AS117" s="658"/>
      <c r="AT117" s="659"/>
      <c r="AU117" s="641"/>
      <c r="AV117" s="641"/>
      <c r="AW117" s="641"/>
      <c r="AX117" s="641"/>
      <c r="AY117" s="641"/>
      <c r="AZ117" s="641"/>
      <c r="BA117" s="641"/>
      <c r="BB117" s="641"/>
      <c r="BC117" s="641"/>
      <c r="BD117" s="641"/>
      <c r="BE117" s="641"/>
      <c r="BF117" s="641"/>
      <c r="BG117" s="641"/>
      <c r="BH117" s="641"/>
      <c r="BI117" s="641"/>
      <c r="BJ117" s="641"/>
      <c r="BK117" s="641"/>
      <c r="BL117" s="641"/>
      <c r="BM117" s="641"/>
      <c r="BN117" s="641"/>
      <c r="BO117" s="641"/>
      <c r="BP117" s="641"/>
      <c r="BQ117" s="641"/>
      <c r="BR117" s="641"/>
      <c r="BS117" s="641"/>
      <c r="BT117" s="641"/>
      <c r="BU117" s="642"/>
      <c r="BV117" s="46"/>
      <c r="BW117" s="270"/>
      <c r="BX117" s="721"/>
      <c r="BY117" s="721"/>
      <c r="BZ117" s="721"/>
      <c r="CA117" s="721"/>
      <c r="CB117" s="721"/>
      <c r="CC117" s="721"/>
      <c r="CD117" s="721"/>
      <c r="CE117" s="721"/>
      <c r="CF117" s="724"/>
      <c r="CG117" s="724"/>
      <c r="CH117" s="724"/>
      <c r="CI117" s="724"/>
      <c r="CJ117" s="724"/>
      <c r="CK117" s="724"/>
      <c r="CL117" s="724"/>
      <c r="CM117" s="724"/>
      <c r="CN117" s="724"/>
      <c r="CO117" s="724"/>
      <c r="CP117" s="724"/>
      <c r="CQ117" s="724"/>
      <c r="CR117" s="724"/>
      <c r="CS117" s="724"/>
      <c r="CT117" s="724"/>
      <c r="CU117" s="724"/>
      <c r="CV117" s="724"/>
      <c r="CW117" s="724"/>
      <c r="CX117" s="724"/>
      <c r="CY117" s="724"/>
      <c r="CZ117" s="724"/>
      <c r="DA117" s="724"/>
      <c r="DB117" s="724"/>
      <c r="DC117" s="724"/>
      <c r="DD117" s="724"/>
      <c r="DE117" s="724"/>
      <c r="DF117" s="724"/>
      <c r="DG117" s="270"/>
    </row>
    <row r="118" spans="1:111" ht="16.149999999999999" customHeight="1" x14ac:dyDescent="0.4">
      <c r="A118" s="73"/>
      <c r="B118" s="643" t="s">
        <v>783</v>
      </c>
      <c r="C118" s="644"/>
      <c r="D118" s="644"/>
      <c r="E118" s="645"/>
      <c r="F118" s="652" t="s">
        <v>881</v>
      </c>
      <c r="G118" s="645"/>
      <c r="H118" s="660"/>
      <c r="I118" s="661"/>
      <c r="J118" s="622" t="s">
        <v>555</v>
      </c>
      <c r="K118" s="622"/>
      <c r="L118" s="622"/>
      <c r="M118" s="622"/>
      <c r="N118" s="641"/>
      <c r="O118" s="641"/>
      <c r="P118" s="641"/>
      <c r="Q118" s="641"/>
      <c r="R118" s="641"/>
      <c r="S118" s="641"/>
      <c r="T118" s="641"/>
      <c r="U118" s="641"/>
      <c r="V118" s="641"/>
      <c r="W118" s="641"/>
      <c r="X118" s="641"/>
      <c r="Y118" s="641"/>
      <c r="Z118" s="641"/>
      <c r="AA118" s="641"/>
      <c r="AB118" s="641"/>
      <c r="AC118" s="641"/>
      <c r="AD118" s="641"/>
      <c r="AE118" s="641"/>
      <c r="AF118" s="641"/>
      <c r="AG118" s="641"/>
      <c r="AH118" s="641"/>
      <c r="AI118" s="641"/>
      <c r="AJ118" s="642"/>
      <c r="AK118" s="74"/>
      <c r="AL118" s="73"/>
      <c r="AM118" s="643" t="s">
        <v>783</v>
      </c>
      <c r="AN118" s="644"/>
      <c r="AO118" s="644"/>
      <c r="AP118" s="645"/>
      <c r="AQ118" s="652" t="s">
        <v>881</v>
      </c>
      <c r="AR118" s="645"/>
      <c r="AS118" s="660"/>
      <c r="AT118" s="661"/>
      <c r="AU118" s="622" t="s">
        <v>555</v>
      </c>
      <c r="AV118" s="622"/>
      <c r="AW118" s="622"/>
      <c r="AX118" s="622"/>
      <c r="AY118" s="641"/>
      <c r="AZ118" s="641"/>
      <c r="BA118" s="641"/>
      <c r="BB118" s="641"/>
      <c r="BC118" s="641"/>
      <c r="BD118" s="641"/>
      <c r="BE118" s="641"/>
      <c r="BF118" s="641"/>
      <c r="BG118" s="641"/>
      <c r="BH118" s="641"/>
      <c r="BI118" s="641"/>
      <c r="BJ118" s="641"/>
      <c r="BK118" s="641"/>
      <c r="BL118" s="641"/>
      <c r="BM118" s="641"/>
      <c r="BN118" s="641"/>
      <c r="BO118" s="641"/>
      <c r="BP118" s="641"/>
      <c r="BQ118" s="641"/>
      <c r="BR118" s="641"/>
      <c r="BS118" s="641"/>
      <c r="BT118" s="641"/>
      <c r="BU118" s="642"/>
      <c r="BV118" s="46"/>
      <c r="BW118" s="270"/>
      <c r="BX118" s="725"/>
      <c r="BY118" s="725"/>
      <c r="BZ118" s="725"/>
      <c r="CA118" s="725"/>
      <c r="CB118" s="725"/>
      <c r="CC118" s="725"/>
      <c r="CD118" s="722"/>
      <c r="CE118" s="722"/>
      <c r="CF118" s="722"/>
      <c r="CG118" s="722"/>
      <c r="CH118" s="722"/>
      <c r="CI118" s="722"/>
      <c r="CJ118" s="724"/>
      <c r="CK118" s="724"/>
      <c r="CL118" s="724"/>
      <c r="CM118" s="724"/>
      <c r="CN118" s="724"/>
      <c r="CO118" s="724"/>
      <c r="CP118" s="724"/>
      <c r="CQ118" s="724"/>
      <c r="CR118" s="724"/>
      <c r="CS118" s="724"/>
      <c r="CT118" s="724"/>
      <c r="CU118" s="724"/>
      <c r="CV118" s="724"/>
      <c r="CW118" s="724"/>
      <c r="CX118" s="724"/>
      <c r="CY118" s="724"/>
      <c r="CZ118" s="724"/>
      <c r="DA118" s="724"/>
      <c r="DB118" s="724"/>
      <c r="DC118" s="724"/>
      <c r="DD118" s="724"/>
      <c r="DE118" s="724"/>
      <c r="DF118" s="724"/>
      <c r="DG118" s="270"/>
    </row>
    <row r="119" spans="1:111" ht="16.149999999999999" customHeight="1" x14ac:dyDescent="0.4">
      <c r="A119" s="73"/>
      <c r="B119" s="646"/>
      <c r="C119" s="647"/>
      <c r="D119" s="647"/>
      <c r="E119" s="648"/>
      <c r="F119" s="653"/>
      <c r="G119" s="651"/>
      <c r="H119" s="662"/>
      <c r="I119" s="663"/>
      <c r="J119" s="622"/>
      <c r="K119" s="622"/>
      <c r="L119" s="622"/>
      <c r="M119" s="622"/>
      <c r="N119" s="641"/>
      <c r="O119" s="641"/>
      <c r="P119" s="641"/>
      <c r="Q119" s="641"/>
      <c r="R119" s="641"/>
      <c r="S119" s="641"/>
      <c r="T119" s="641"/>
      <c r="U119" s="641"/>
      <c r="V119" s="641"/>
      <c r="W119" s="641"/>
      <c r="X119" s="641"/>
      <c r="Y119" s="641"/>
      <c r="Z119" s="641"/>
      <c r="AA119" s="641"/>
      <c r="AB119" s="641"/>
      <c r="AC119" s="641"/>
      <c r="AD119" s="641"/>
      <c r="AE119" s="641"/>
      <c r="AF119" s="641"/>
      <c r="AG119" s="641"/>
      <c r="AH119" s="641"/>
      <c r="AI119" s="641"/>
      <c r="AJ119" s="642"/>
      <c r="AK119" s="74"/>
      <c r="AL119" s="73"/>
      <c r="AM119" s="646"/>
      <c r="AN119" s="647"/>
      <c r="AO119" s="647"/>
      <c r="AP119" s="648"/>
      <c r="AQ119" s="653"/>
      <c r="AR119" s="651"/>
      <c r="AS119" s="662"/>
      <c r="AT119" s="663"/>
      <c r="AU119" s="622"/>
      <c r="AV119" s="622"/>
      <c r="AW119" s="622"/>
      <c r="AX119" s="622"/>
      <c r="AY119" s="641"/>
      <c r="AZ119" s="641"/>
      <c r="BA119" s="641"/>
      <c r="BB119" s="641"/>
      <c r="BC119" s="641"/>
      <c r="BD119" s="641"/>
      <c r="BE119" s="641"/>
      <c r="BF119" s="641"/>
      <c r="BG119" s="641"/>
      <c r="BH119" s="641"/>
      <c r="BI119" s="641"/>
      <c r="BJ119" s="641"/>
      <c r="BK119" s="641"/>
      <c r="BL119" s="641"/>
      <c r="BM119" s="641"/>
      <c r="BN119" s="641"/>
      <c r="BO119" s="641"/>
      <c r="BP119" s="641"/>
      <c r="BQ119" s="641"/>
      <c r="BR119" s="641"/>
      <c r="BS119" s="641"/>
      <c r="BT119" s="641"/>
      <c r="BU119" s="642"/>
      <c r="BV119" s="46"/>
      <c r="BW119" s="270"/>
      <c r="BX119" s="725"/>
      <c r="BY119" s="725"/>
      <c r="BZ119" s="725"/>
      <c r="CA119" s="725"/>
      <c r="CB119" s="725"/>
      <c r="CC119" s="725"/>
      <c r="CD119" s="722"/>
      <c r="CE119" s="722"/>
      <c r="CF119" s="722"/>
      <c r="CG119" s="722"/>
      <c r="CH119" s="722"/>
      <c r="CI119" s="722"/>
      <c r="CJ119" s="724"/>
      <c r="CK119" s="724"/>
      <c r="CL119" s="724"/>
      <c r="CM119" s="724"/>
      <c r="CN119" s="724"/>
      <c r="CO119" s="724"/>
      <c r="CP119" s="724"/>
      <c r="CQ119" s="724"/>
      <c r="CR119" s="724"/>
      <c r="CS119" s="724"/>
      <c r="CT119" s="724"/>
      <c r="CU119" s="724"/>
      <c r="CV119" s="724"/>
      <c r="CW119" s="724"/>
      <c r="CX119" s="724"/>
      <c r="CY119" s="724"/>
      <c r="CZ119" s="724"/>
      <c r="DA119" s="724"/>
      <c r="DB119" s="724"/>
      <c r="DC119" s="724"/>
      <c r="DD119" s="724"/>
      <c r="DE119" s="724"/>
      <c r="DF119" s="724"/>
      <c r="DG119" s="270"/>
    </row>
    <row r="120" spans="1:111" ht="16.149999999999999" customHeight="1" x14ac:dyDescent="0.4">
      <c r="A120" s="73"/>
      <c r="B120" s="646"/>
      <c r="C120" s="647"/>
      <c r="D120" s="647"/>
      <c r="E120" s="648"/>
      <c r="F120" s="652" t="s">
        <v>882</v>
      </c>
      <c r="G120" s="645"/>
      <c r="H120" s="660"/>
      <c r="I120" s="661"/>
      <c r="J120" s="622" t="s">
        <v>555</v>
      </c>
      <c r="K120" s="622"/>
      <c r="L120" s="622"/>
      <c r="M120" s="622"/>
      <c r="N120" s="641"/>
      <c r="O120" s="641"/>
      <c r="P120" s="641"/>
      <c r="Q120" s="641"/>
      <c r="R120" s="641"/>
      <c r="S120" s="641"/>
      <c r="T120" s="641"/>
      <c r="U120" s="641"/>
      <c r="V120" s="641"/>
      <c r="W120" s="641"/>
      <c r="X120" s="641"/>
      <c r="Y120" s="641"/>
      <c r="Z120" s="641"/>
      <c r="AA120" s="641"/>
      <c r="AB120" s="641"/>
      <c r="AC120" s="641"/>
      <c r="AD120" s="641"/>
      <c r="AE120" s="641"/>
      <c r="AF120" s="641"/>
      <c r="AG120" s="641"/>
      <c r="AH120" s="641"/>
      <c r="AI120" s="641"/>
      <c r="AJ120" s="642"/>
      <c r="AK120" s="74"/>
      <c r="AL120" s="73"/>
      <c r="AM120" s="646"/>
      <c r="AN120" s="647"/>
      <c r="AO120" s="647"/>
      <c r="AP120" s="648"/>
      <c r="AQ120" s="652" t="s">
        <v>882</v>
      </c>
      <c r="AR120" s="645"/>
      <c r="AS120" s="660"/>
      <c r="AT120" s="661"/>
      <c r="AU120" s="622" t="s">
        <v>555</v>
      </c>
      <c r="AV120" s="622"/>
      <c r="AW120" s="622"/>
      <c r="AX120" s="622"/>
      <c r="AY120" s="641"/>
      <c r="AZ120" s="641"/>
      <c r="BA120" s="641"/>
      <c r="BB120" s="641"/>
      <c r="BC120" s="641"/>
      <c r="BD120" s="641"/>
      <c r="BE120" s="641"/>
      <c r="BF120" s="641"/>
      <c r="BG120" s="641"/>
      <c r="BH120" s="641"/>
      <c r="BI120" s="641"/>
      <c r="BJ120" s="641"/>
      <c r="BK120" s="641"/>
      <c r="BL120" s="641"/>
      <c r="BM120" s="641"/>
      <c r="BN120" s="641"/>
      <c r="BO120" s="641"/>
      <c r="BP120" s="641"/>
      <c r="BQ120" s="641"/>
      <c r="BR120" s="641"/>
      <c r="BS120" s="641"/>
      <c r="BT120" s="641"/>
      <c r="BU120" s="642"/>
      <c r="BV120" s="46"/>
      <c r="BW120" s="270"/>
      <c r="BX120" s="725"/>
      <c r="BY120" s="725"/>
      <c r="BZ120" s="725"/>
      <c r="CA120" s="725"/>
      <c r="CB120" s="725"/>
      <c r="CC120" s="725"/>
      <c r="CD120" s="722"/>
      <c r="CE120" s="722"/>
      <c r="CF120" s="722"/>
      <c r="CG120" s="722"/>
      <c r="CH120" s="722"/>
      <c r="CI120" s="722"/>
      <c r="CJ120" s="724"/>
      <c r="CK120" s="724"/>
      <c r="CL120" s="724"/>
      <c r="CM120" s="724"/>
      <c r="CN120" s="724"/>
      <c r="CO120" s="724"/>
      <c r="CP120" s="724"/>
      <c r="CQ120" s="724"/>
      <c r="CR120" s="724"/>
      <c r="CS120" s="724"/>
      <c r="CT120" s="724"/>
      <c r="CU120" s="724"/>
      <c r="CV120" s="724"/>
      <c r="CW120" s="724"/>
      <c r="CX120" s="724"/>
      <c r="CY120" s="724"/>
      <c r="CZ120" s="724"/>
      <c r="DA120" s="724"/>
      <c r="DB120" s="724"/>
      <c r="DC120" s="724"/>
      <c r="DD120" s="724"/>
      <c r="DE120" s="724"/>
      <c r="DF120" s="724"/>
      <c r="DG120" s="270"/>
    </row>
    <row r="121" spans="1:111" ht="16.149999999999999" customHeight="1" x14ac:dyDescent="0.4">
      <c r="A121" s="73"/>
      <c r="B121" s="649"/>
      <c r="C121" s="650"/>
      <c r="D121" s="650"/>
      <c r="E121" s="651"/>
      <c r="F121" s="653"/>
      <c r="G121" s="651"/>
      <c r="H121" s="662"/>
      <c r="I121" s="663"/>
      <c r="J121" s="622"/>
      <c r="K121" s="622"/>
      <c r="L121" s="622"/>
      <c r="M121" s="622"/>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2"/>
      <c r="AK121" s="74"/>
      <c r="AL121" s="73"/>
      <c r="AM121" s="649"/>
      <c r="AN121" s="650"/>
      <c r="AO121" s="650"/>
      <c r="AP121" s="651"/>
      <c r="AQ121" s="653"/>
      <c r="AR121" s="651"/>
      <c r="AS121" s="662"/>
      <c r="AT121" s="663"/>
      <c r="AU121" s="622"/>
      <c r="AV121" s="622"/>
      <c r="AW121" s="622"/>
      <c r="AX121" s="622"/>
      <c r="AY121" s="641"/>
      <c r="AZ121" s="641"/>
      <c r="BA121" s="641"/>
      <c r="BB121" s="641"/>
      <c r="BC121" s="641"/>
      <c r="BD121" s="641"/>
      <c r="BE121" s="641"/>
      <c r="BF121" s="641"/>
      <c r="BG121" s="641"/>
      <c r="BH121" s="641"/>
      <c r="BI121" s="641"/>
      <c r="BJ121" s="641"/>
      <c r="BK121" s="641"/>
      <c r="BL121" s="641"/>
      <c r="BM121" s="641"/>
      <c r="BN121" s="641"/>
      <c r="BO121" s="641"/>
      <c r="BP121" s="641"/>
      <c r="BQ121" s="641"/>
      <c r="BR121" s="641"/>
      <c r="BS121" s="641"/>
      <c r="BT121" s="641"/>
      <c r="BU121" s="642"/>
      <c r="BV121" s="46"/>
      <c r="BW121" s="270"/>
      <c r="BX121" s="725"/>
      <c r="BY121" s="725"/>
      <c r="BZ121" s="725"/>
      <c r="CA121" s="725"/>
      <c r="CB121" s="725"/>
      <c r="CC121" s="725"/>
      <c r="CD121" s="722"/>
      <c r="CE121" s="722"/>
      <c r="CF121" s="722"/>
      <c r="CG121" s="722"/>
      <c r="CH121" s="722"/>
      <c r="CI121" s="722"/>
      <c r="CJ121" s="724"/>
      <c r="CK121" s="724"/>
      <c r="CL121" s="724"/>
      <c r="CM121" s="724"/>
      <c r="CN121" s="724"/>
      <c r="CO121" s="724"/>
      <c r="CP121" s="724"/>
      <c r="CQ121" s="724"/>
      <c r="CR121" s="724"/>
      <c r="CS121" s="724"/>
      <c r="CT121" s="724"/>
      <c r="CU121" s="724"/>
      <c r="CV121" s="724"/>
      <c r="CW121" s="724"/>
      <c r="CX121" s="724"/>
      <c r="CY121" s="724"/>
      <c r="CZ121" s="724"/>
      <c r="DA121" s="724"/>
      <c r="DB121" s="724"/>
      <c r="DC121" s="724"/>
      <c r="DD121" s="724"/>
      <c r="DE121" s="724"/>
      <c r="DF121" s="724"/>
      <c r="DG121" s="270"/>
    </row>
    <row r="122" spans="1:111" ht="16.149999999999999" customHeight="1" x14ac:dyDescent="0.4">
      <c r="A122" s="73"/>
      <c r="B122" s="643" t="s">
        <v>563</v>
      </c>
      <c r="C122" s="644"/>
      <c r="D122" s="644"/>
      <c r="E122" s="645"/>
      <c r="F122" s="652" t="s">
        <v>883</v>
      </c>
      <c r="G122" s="645"/>
      <c r="H122" s="660"/>
      <c r="I122" s="661"/>
      <c r="J122" s="622" t="s">
        <v>557</v>
      </c>
      <c r="K122" s="622"/>
      <c r="L122" s="622"/>
      <c r="M122" s="622"/>
      <c r="N122" s="691"/>
      <c r="O122" s="691"/>
      <c r="P122" s="622" t="s">
        <v>558</v>
      </c>
      <c r="Q122" s="622"/>
      <c r="R122" s="622"/>
      <c r="S122" s="641"/>
      <c r="T122" s="641"/>
      <c r="U122" s="641"/>
      <c r="V122" s="641"/>
      <c r="W122" s="641"/>
      <c r="X122" s="641"/>
      <c r="Y122" s="641"/>
      <c r="Z122" s="641"/>
      <c r="AA122" s="641"/>
      <c r="AB122" s="641"/>
      <c r="AC122" s="641"/>
      <c r="AD122" s="641"/>
      <c r="AE122" s="641"/>
      <c r="AF122" s="641"/>
      <c r="AG122" s="641"/>
      <c r="AH122" s="641"/>
      <c r="AI122" s="641"/>
      <c r="AJ122" s="642"/>
      <c r="AK122" s="74"/>
      <c r="AL122" s="73"/>
      <c r="AM122" s="643" t="s">
        <v>563</v>
      </c>
      <c r="AN122" s="644"/>
      <c r="AO122" s="644"/>
      <c r="AP122" s="645"/>
      <c r="AQ122" s="652" t="s">
        <v>883</v>
      </c>
      <c r="AR122" s="645"/>
      <c r="AS122" s="660"/>
      <c r="AT122" s="661"/>
      <c r="AU122" s="622" t="s">
        <v>557</v>
      </c>
      <c r="AV122" s="622"/>
      <c r="AW122" s="622"/>
      <c r="AX122" s="622"/>
      <c r="AY122" s="691"/>
      <c r="AZ122" s="691"/>
      <c r="BA122" s="622" t="s">
        <v>558</v>
      </c>
      <c r="BB122" s="622"/>
      <c r="BC122" s="622"/>
      <c r="BD122" s="641"/>
      <c r="BE122" s="641"/>
      <c r="BF122" s="641"/>
      <c r="BG122" s="641"/>
      <c r="BH122" s="641"/>
      <c r="BI122" s="641"/>
      <c r="BJ122" s="641"/>
      <c r="BK122" s="641"/>
      <c r="BL122" s="641"/>
      <c r="BM122" s="641"/>
      <c r="BN122" s="641"/>
      <c r="BO122" s="641"/>
      <c r="BP122" s="641"/>
      <c r="BQ122" s="641"/>
      <c r="BR122" s="641"/>
      <c r="BS122" s="641"/>
      <c r="BT122" s="641"/>
      <c r="BU122" s="642"/>
      <c r="BV122" s="46"/>
      <c r="BW122" s="270"/>
      <c r="BX122" s="725"/>
      <c r="BY122" s="725"/>
      <c r="BZ122" s="725"/>
      <c r="CA122" s="725"/>
      <c r="CB122" s="725"/>
      <c r="CC122" s="725"/>
      <c r="CD122" s="722"/>
      <c r="CE122" s="722"/>
      <c r="CF122" s="722"/>
      <c r="CG122" s="722"/>
      <c r="CH122" s="722"/>
      <c r="CI122" s="722"/>
      <c r="CJ122" s="722"/>
      <c r="CK122" s="722"/>
      <c r="CL122" s="722"/>
      <c r="CM122" s="722"/>
      <c r="CN122" s="722"/>
      <c r="CO122" s="724"/>
      <c r="CP122" s="724"/>
      <c r="CQ122" s="724"/>
      <c r="CR122" s="724"/>
      <c r="CS122" s="724"/>
      <c r="CT122" s="724"/>
      <c r="CU122" s="724"/>
      <c r="CV122" s="724"/>
      <c r="CW122" s="724"/>
      <c r="CX122" s="724"/>
      <c r="CY122" s="724"/>
      <c r="CZ122" s="724"/>
      <c r="DA122" s="724"/>
      <c r="DB122" s="724"/>
      <c r="DC122" s="724"/>
      <c r="DD122" s="724"/>
      <c r="DE122" s="724"/>
      <c r="DF122" s="724"/>
      <c r="DG122" s="270"/>
    </row>
    <row r="123" spans="1:111" ht="16.149999999999999" customHeight="1" x14ac:dyDescent="0.4">
      <c r="A123" s="73"/>
      <c r="B123" s="646"/>
      <c r="C123" s="647"/>
      <c r="D123" s="647"/>
      <c r="E123" s="648"/>
      <c r="F123" s="653"/>
      <c r="G123" s="651"/>
      <c r="H123" s="662"/>
      <c r="I123" s="663"/>
      <c r="J123" s="622"/>
      <c r="K123" s="622"/>
      <c r="L123" s="622"/>
      <c r="M123" s="622"/>
      <c r="N123" s="691"/>
      <c r="O123" s="691"/>
      <c r="P123" s="622"/>
      <c r="Q123" s="622"/>
      <c r="R123" s="622"/>
      <c r="S123" s="641"/>
      <c r="T123" s="641"/>
      <c r="U123" s="641"/>
      <c r="V123" s="641"/>
      <c r="W123" s="641"/>
      <c r="X123" s="641"/>
      <c r="Y123" s="641"/>
      <c r="Z123" s="641"/>
      <c r="AA123" s="641"/>
      <c r="AB123" s="641"/>
      <c r="AC123" s="641"/>
      <c r="AD123" s="641"/>
      <c r="AE123" s="641"/>
      <c r="AF123" s="641"/>
      <c r="AG123" s="641"/>
      <c r="AH123" s="641"/>
      <c r="AI123" s="641"/>
      <c r="AJ123" s="642"/>
      <c r="AK123" s="74"/>
      <c r="AL123" s="73"/>
      <c r="AM123" s="646"/>
      <c r="AN123" s="647"/>
      <c r="AO123" s="647"/>
      <c r="AP123" s="648"/>
      <c r="AQ123" s="653"/>
      <c r="AR123" s="651"/>
      <c r="AS123" s="662"/>
      <c r="AT123" s="663"/>
      <c r="AU123" s="622"/>
      <c r="AV123" s="622"/>
      <c r="AW123" s="622"/>
      <c r="AX123" s="622"/>
      <c r="AY123" s="691"/>
      <c r="AZ123" s="691"/>
      <c r="BA123" s="622"/>
      <c r="BB123" s="622"/>
      <c r="BC123" s="622"/>
      <c r="BD123" s="641"/>
      <c r="BE123" s="641"/>
      <c r="BF123" s="641"/>
      <c r="BG123" s="641"/>
      <c r="BH123" s="641"/>
      <c r="BI123" s="641"/>
      <c r="BJ123" s="641"/>
      <c r="BK123" s="641"/>
      <c r="BL123" s="641"/>
      <c r="BM123" s="641"/>
      <c r="BN123" s="641"/>
      <c r="BO123" s="641"/>
      <c r="BP123" s="641"/>
      <c r="BQ123" s="641"/>
      <c r="BR123" s="641"/>
      <c r="BS123" s="641"/>
      <c r="BT123" s="641"/>
      <c r="BU123" s="642"/>
      <c r="BV123" s="46"/>
      <c r="BW123" s="270"/>
      <c r="BX123" s="725"/>
      <c r="BY123" s="725"/>
      <c r="BZ123" s="725"/>
      <c r="CA123" s="725"/>
      <c r="CB123" s="725"/>
      <c r="CC123" s="725"/>
      <c r="CD123" s="722"/>
      <c r="CE123" s="722"/>
      <c r="CF123" s="722"/>
      <c r="CG123" s="722"/>
      <c r="CH123" s="722"/>
      <c r="CI123" s="722"/>
      <c r="CJ123" s="722"/>
      <c r="CK123" s="722"/>
      <c r="CL123" s="722"/>
      <c r="CM123" s="722"/>
      <c r="CN123" s="722"/>
      <c r="CO123" s="724"/>
      <c r="CP123" s="724"/>
      <c r="CQ123" s="724"/>
      <c r="CR123" s="724"/>
      <c r="CS123" s="724"/>
      <c r="CT123" s="724"/>
      <c r="CU123" s="724"/>
      <c r="CV123" s="724"/>
      <c r="CW123" s="724"/>
      <c r="CX123" s="724"/>
      <c r="CY123" s="724"/>
      <c r="CZ123" s="724"/>
      <c r="DA123" s="724"/>
      <c r="DB123" s="724"/>
      <c r="DC123" s="724"/>
      <c r="DD123" s="724"/>
      <c r="DE123" s="724"/>
      <c r="DF123" s="724"/>
      <c r="DG123" s="270"/>
    </row>
    <row r="124" spans="1:111" ht="16.149999999999999" customHeight="1" x14ac:dyDescent="0.4">
      <c r="A124" s="73"/>
      <c r="B124" s="646"/>
      <c r="C124" s="647"/>
      <c r="D124" s="647"/>
      <c r="E124" s="648"/>
      <c r="F124" s="652" t="s">
        <v>884</v>
      </c>
      <c r="G124" s="645"/>
      <c r="H124" s="660"/>
      <c r="I124" s="661"/>
      <c r="J124" s="622" t="s">
        <v>557</v>
      </c>
      <c r="K124" s="622"/>
      <c r="L124" s="622"/>
      <c r="M124" s="622"/>
      <c r="N124" s="691"/>
      <c r="O124" s="691"/>
      <c r="P124" s="622" t="s">
        <v>558</v>
      </c>
      <c r="Q124" s="622"/>
      <c r="R124" s="622"/>
      <c r="S124" s="641"/>
      <c r="T124" s="641"/>
      <c r="U124" s="641"/>
      <c r="V124" s="641"/>
      <c r="W124" s="641"/>
      <c r="X124" s="641"/>
      <c r="Y124" s="641"/>
      <c r="Z124" s="641"/>
      <c r="AA124" s="641"/>
      <c r="AB124" s="641"/>
      <c r="AC124" s="641"/>
      <c r="AD124" s="641"/>
      <c r="AE124" s="641"/>
      <c r="AF124" s="641"/>
      <c r="AG124" s="641"/>
      <c r="AH124" s="641"/>
      <c r="AI124" s="641"/>
      <c r="AJ124" s="642"/>
      <c r="AK124" s="74"/>
      <c r="AL124" s="73"/>
      <c r="AM124" s="646"/>
      <c r="AN124" s="647"/>
      <c r="AO124" s="647"/>
      <c r="AP124" s="648"/>
      <c r="AQ124" s="652" t="s">
        <v>884</v>
      </c>
      <c r="AR124" s="645"/>
      <c r="AS124" s="660"/>
      <c r="AT124" s="661"/>
      <c r="AU124" s="622" t="s">
        <v>557</v>
      </c>
      <c r="AV124" s="622"/>
      <c r="AW124" s="622"/>
      <c r="AX124" s="622"/>
      <c r="AY124" s="691"/>
      <c r="AZ124" s="691"/>
      <c r="BA124" s="622" t="s">
        <v>558</v>
      </c>
      <c r="BB124" s="622"/>
      <c r="BC124" s="622"/>
      <c r="BD124" s="641"/>
      <c r="BE124" s="641"/>
      <c r="BF124" s="641"/>
      <c r="BG124" s="641"/>
      <c r="BH124" s="641"/>
      <c r="BI124" s="641"/>
      <c r="BJ124" s="641"/>
      <c r="BK124" s="641"/>
      <c r="BL124" s="641"/>
      <c r="BM124" s="641"/>
      <c r="BN124" s="641"/>
      <c r="BO124" s="641"/>
      <c r="BP124" s="641"/>
      <c r="BQ124" s="641"/>
      <c r="BR124" s="641"/>
      <c r="BS124" s="641"/>
      <c r="BT124" s="641"/>
      <c r="BU124" s="642"/>
      <c r="BV124" s="46"/>
      <c r="BW124" s="270"/>
      <c r="BX124" s="725"/>
      <c r="BY124" s="725"/>
      <c r="BZ124" s="725"/>
      <c r="CA124" s="725"/>
      <c r="CB124" s="725"/>
      <c r="CC124" s="725"/>
      <c r="CD124" s="722"/>
      <c r="CE124" s="722"/>
      <c r="CF124" s="722"/>
      <c r="CG124" s="722"/>
      <c r="CH124" s="722"/>
      <c r="CI124" s="722"/>
      <c r="CJ124" s="722"/>
      <c r="CK124" s="722"/>
      <c r="CL124" s="722"/>
      <c r="CM124" s="722"/>
      <c r="CN124" s="722"/>
      <c r="CO124" s="724"/>
      <c r="CP124" s="724"/>
      <c r="CQ124" s="724"/>
      <c r="CR124" s="724"/>
      <c r="CS124" s="724"/>
      <c r="CT124" s="724"/>
      <c r="CU124" s="724"/>
      <c r="CV124" s="724"/>
      <c r="CW124" s="724"/>
      <c r="CX124" s="724"/>
      <c r="CY124" s="724"/>
      <c r="CZ124" s="724"/>
      <c r="DA124" s="724"/>
      <c r="DB124" s="724"/>
      <c r="DC124" s="724"/>
      <c r="DD124" s="724"/>
      <c r="DE124" s="724"/>
      <c r="DF124" s="724"/>
      <c r="DG124" s="270"/>
    </row>
    <row r="125" spans="1:111" ht="16.149999999999999" customHeight="1" thickBot="1" x14ac:dyDescent="0.45">
      <c r="A125" s="73"/>
      <c r="B125" s="664"/>
      <c r="C125" s="665"/>
      <c r="D125" s="665"/>
      <c r="E125" s="666"/>
      <c r="F125" s="669"/>
      <c r="G125" s="666"/>
      <c r="H125" s="667"/>
      <c r="I125" s="668"/>
      <c r="J125" s="634"/>
      <c r="K125" s="634"/>
      <c r="L125" s="634"/>
      <c r="M125" s="634"/>
      <c r="N125" s="692"/>
      <c r="O125" s="692"/>
      <c r="P125" s="634"/>
      <c r="Q125" s="634"/>
      <c r="R125" s="634"/>
      <c r="S125" s="693"/>
      <c r="T125" s="693"/>
      <c r="U125" s="693"/>
      <c r="V125" s="693"/>
      <c r="W125" s="693"/>
      <c r="X125" s="693"/>
      <c r="Y125" s="693"/>
      <c r="Z125" s="693"/>
      <c r="AA125" s="693"/>
      <c r="AB125" s="693"/>
      <c r="AC125" s="693"/>
      <c r="AD125" s="693"/>
      <c r="AE125" s="693"/>
      <c r="AF125" s="693"/>
      <c r="AG125" s="693"/>
      <c r="AH125" s="693"/>
      <c r="AI125" s="693"/>
      <c r="AJ125" s="694"/>
      <c r="AK125" s="74"/>
      <c r="AL125" s="73"/>
      <c r="AM125" s="664"/>
      <c r="AN125" s="665"/>
      <c r="AO125" s="665"/>
      <c r="AP125" s="666"/>
      <c r="AQ125" s="669"/>
      <c r="AR125" s="666"/>
      <c r="AS125" s="667"/>
      <c r="AT125" s="668"/>
      <c r="AU125" s="634"/>
      <c r="AV125" s="634"/>
      <c r="AW125" s="634"/>
      <c r="AX125" s="634"/>
      <c r="AY125" s="692"/>
      <c r="AZ125" s="692"/>
      <c r="BA125" s="634"/>
      <c r="BB125" s="634"/>
      <c r="BC125" s="634"/>
      <c r="BD125" s="693"/>
      <c r="BE125" s="693"/>
      <c r="BF125" s="693"/>
      <c r="BG125" s="693"/>
      <c r="BH125" s="693"/>
      <c r="BI125" s="693"/>
      <c r="BJ125" s="693"/>
      <c r="BK125" s="693"/>
      <c r="BL125" s="693"/>
      <c r="BM125" s="693"/>
      <c r="BN125" s="693"/>
      <c r="BO125" s="693"/>
      <c r="BP125" s="693"/>
      <c r="BQ125" s="693"/>
      <c r="BR125" s="693"/>
      <c r="BS125" s="693"/>
      <c r="BT125" s="693"/>
      <c r="BU125" s="694"/>
      <c r="BV125" s="46"/>
      <c r="BW125" s="270"/>
      <c r="BX125" s="725"/>
      <c r="BY125" s="725"/>
      <c r="BZ125" s="725"/>
      <c r="CA125" s="725"/>
      <c r="CB125" s="725"/>
      <c r="CC125" s="725"/>
      <c r="CD125" s="722"/>
      <c r="CE125" s="722"/>
      <c r="CF125" s="722"/>
      <c r="CG125" s="722"/>
      <c r="CH125" s="722"/>
      <c r="CI125" s="722"/>
      <c r="CJ125" s="722"/>
      <c r="CK125" s="722"/>
      <c r="CL125" s="722"/>
      <c r="CM125" s="722"/>
      <c r="CN125" s="722"/>
      <c r="CO125" s="724"/>
      <c r="CP125" s="724"/>
      <c r="CQ125" s="724"/>
      <c r="CR125" s="724"/>
      <c r="CS125" s="724"/>
      <c r="CT125" s="724"/>
      <c r="CU125" s="724"/>
      <c r="CV125" s="724"/>
      <c r="CW125" s="724"/>
      <c r="CX125" s="724"/>
      <c r="CY125" s="724"/>
      <c r="CZ125" s="724"/>
      <c r="DA125" s="724"/>
      <c r="DB125" s="724"/>
      <c r="DC125" s="724"/>
      <c r="DD125" s="724"/>
      <c r="DE125" s="724"/>
      <c r="DF125" s="724"/>
      <c r="DG125" s="270"/>
    </row>
    <row r="126" spans="1:111" x14ac:dyDescent="0.4">
      <c r="A126" s="73"/>
      <c r="B126" s="46" t="s">
        <v>909</v>
      </c>
      <c r="C126" s="46"/>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4"/>
      <c r="AL126" s="73"/>
      <c r="AM126" s="46" t="s">
        <v>909</v>
      </c>
      <c r="AN126" s="46"/>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46"/>
      <c r="BW126" s="270"/>
      <c r="BX126" s="270"/>
      <c r="BY126" s="270"/>
      <c r="BZ126" s="601"/>
      <c r="CA126" s="601"/>
      <c r="CB126" s="601"/>
      <c r="CC126" s="601"/>
      <c r="CD126" s="601"/>
      <c r="CE126" s="601"/>
      <c r="CF126" s="601"/>
      <c r="CG126" s="601"/>
      <c r="CH126" s="601"/>
      <c r="CI126" s="601"/>
      <c r="CJ126" s="601"/>
      <c r="CK126" s="601"/>
      <c r="CL126" s="601"/>
      <c r="CM126" s="601"/>
      <c r="CN126" s="601"/>
      <c r="CO126" s="601"/>
      <c r="CP126" s="601"/>
      <c r="CQ126" s="601"/>
      <c r="CR126" s="601"/>
      <c r="CS126" s="601"/>
      <c r="CT126" s="601"/>
      <c r="CU126" s="601"/>
      <c r="CV126" s="601"/>
      <c r="CW126" s="601"/>
      <c r="CX126" s="601"/>
      <c r="CY126" s="601"/>
      <c r="CZ126" s="601"/>
      <c r="DA126" s="601"/>
      <c r="DB126" s="601"/>
      <c r="DC126" s="601"/>
      <c r="DD126" s="601"/>
      <c r="DE126" s="601"/>
      <c r="DF126" s="601"/>
      <c r="DG126" s="270"/>
    </row>
    <row r="127" spans="1:111" x14ac:dyDescent="0.4">
      <c r="A127" s="73"/>
      <c r="B127" s="46" t="s">
        <v>910</v>
      </c>
      <c r="C127" s="46"/>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4"/>
      <c r="AL127" s="73"/>
      <c r="AM127" s="46" t="s">
        <v>910</v>
      </c>
      <c r="AN127" s="46"/>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46"/>
      <c r="BW127" s="270"/>
      <c r="BX127" s="270"/>
      <c r="BY127" s="270"/>
      <c r="BZ127" s="601"/>
      <c r="CA127" s="601"/>
      <c r="CB127" s="601"/>
      <c r="CC127" s="601"/>
      <c r="CD127" s="601"/>
      <c r="CE127" s="601"/>
      <c r="CF127" s="601"/>
      <c r="CG127" s="601"/>
      <c r="CH127" s="601"/>
      <c r="CI127" s="601"/>
      <c r="CJ127" s="601"/>
      <c r="CK127" s="601"/>
      <c r="CL127" s="601"/>
      <c r="CM127" s="601"/>
      <c r="CN127" s="601"/>
      <c r="CO127" s="601"/>
      <c r="CP127" s="601"/>
      <c r="CQ127" s="601"/>
      <c r="CR127" s="601"/>
      <c r="CS127" s="601"/>
      <c r="CT127" s="601"/>
      <c r="CU127" s="601"/>
      <c r="CV127" s="601"/>
      <c r="CW127" s="601"/>
      <c r="CX127" s="601"/>
      <c r="CY127" s="601"/>
      <c r="CZ127" s="601"/>
      <c r="DA127" s="601"/>
      <c r="DB127" s="601"/>
      <c r="DC127" s="601"/>
      <c r="DD127" s="601"/>
      <c r="DE127" s="601"/>
      <c r="DF127" s="601"/>
      <c r="DG127" s="270"/>
    </row>
    <row r="128" spans="1:111" x14ac:dyDescent="0.4">
      <c r="A128" s="73"/>
      <c r="B128" s="46" t="s">
        <v>911</v>
      </c>
      <c r="C128" s="46"/>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4"/>
      <c r="AL128" s="73"/>
      <c r="AM128" s="46" t="s">
        <v>911</v>
      </c>
      <c r="AN128" s="46"/>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46"/>
      <c r="BW128" s="270"/>
      <c r="BX128" s="270"/>
      <c r="BY128" s="270"/>
      <c r="BZ128" s="601"/>
      <c r="CA128" s="601"/>
      <c r="CB128" s="601"/>
      <c r="CC128" s="601"/>
      <c r="CD128" s="601"/>
      <c r="CE128" s="601"/>
      <c r="CF128" s="601"/>
      <c r="CG128" s="601"/>
      <c r="CH128" s="601"/>
      <c r="CI128" s="601"/>
      <c r="CJ128" s="601"/>
      <c r="CK128" s="601"/>
      <c r="CL128" s="601"/>
      <c r="CM128" s="601"/>
      <c r="CN128" s="601"/>
      <c r="CO128" s="601"/>
      <c r="CP128" s="601"/>
      <c r="CQ128" s="601"/>
      <c r="CR128" s="601"/>
      <c r="CS128" s="601"/>
      <c r="CT128" s="601"/>
      <c r="CU128" s="601"/>
      <c r="CV128" s="601"/>
      <c r="CW128" s="601"/>
      <c r="CX128" s="601"/>
      <c r="CY128" s="601"/>
      <c r="CZ128" s="601"/>
      <c r="DA128" s="601"/>
      <c r="DB128" s="601"/>
      <c r="DC128" s="601"/>
      <c r="DD128" s="601"/>
      <c r="DE128" s="601"/>
      <c r="DF128" s="601"/>
      <c r="DG128" s="270"/>
    </row>
    <row r="129" spans="1:111" x14ac:dyDescent="0.4">
      <c r="A129" s="73"/>
      <c r="B129" s="46" t="s">
        <v>912</v>
      </c>
      <c r="C129" s="46"/>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4"/>
      <c r="AL129" s="73"/>
      <c r="AM129" s="46" t="s">
        <v>912</v>
      </c>
      <c r="AN129" s="46"/>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46"/>
      <c r="BW129" s="270"/>
      <c r="BX129" s="270"/>
      <c r="BY129" s="270"/>
      <c r="BZ129" s="601"/>
      <c r="CA129" s="601"/>
      <c r="CB129" s="601"/>
      <c r="CC129" s="601"/>
      <c r="CD129" s="601"/>
      <c r="CE129" s="601"/>
      <c r="CF129" s="601"/>
      <c r="CG129" s="601"/>
      <c r="CH129" s="601"/>
      <c r="CI129" s="601"/>
      <c r="CJ129" s="601"/>
      <c r="CK129" s="601"/>
      <c r="CL129" s="601"/>
      <c r="CM129" s="601"/>
      <c r="CN129" s="601"/>
      <c r="CO129" s="601"/>
      <c r="CP129" s="601"/>
      <c r="CQ129" s="601"/>
      <c r="CR129" s="601"/>
      <c r="CS129" s="601"/>
      <c r="CT129" s="601"/>
      <c r="CU129" s="601"/>
      <c r="CV129" s="601"/>
      <c r="CW129" s="601"/>
      <c r="CX129" s="601"/>
      <c r="CY129" s="601"/>
      <c r="CZ129" s="601"/>
      <c r="DA129" s="601"/>
      <c r="DB129" s="601"/>
      <c r="DC129" s="601"/>
      <c r="DD129" s="601"/>
      <c r="DE129" s="601"/>
      <c r="DF129" s="601"/>
      <c r="DG129" s="270"/>
    </row>
    <row r="130" spans="1:111" x14ac:dyDescent="0.4">
      <c r="A130" s="76"/>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9"/>
      <c r="AL130" s="76"/>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78"/>
      <c r="BN130" s="78"/>
      <c r="BO130" s="78"/>
      <c r="BP130" s="78"/>
      <c r="BQ130" s="78"/>
      <c r="BR130" s="78"/>
      <c r="BS130" s="78"/>
      <c r="BT130" s="78"/>
      <c r="BU130" s="78"/>
      <c r="BV130" s="78"/>
      <c r="BW130" s="270"/>
      <c r="BX130" s="270"/>
      <c r="BY130" s="270"/>
      <c r="BZ130" s="270"/>
      <c r="CA130" s="270"/>
      <c r="CB130" s="270"/>
      <c r="CC130" s="270"/>
      <c r="CD130" s="270"/>
      <c r="CE130" s="270"/>
      <c r="CF130" s="270"/>
      <c r="CG130" s="270"/>
      <c r="CH130" s="270"/>
      <c r="CI130" s="270"/>
      <c r="CJ130" s="270"/>
      <c r="CK130" s="270"/>
      <c r="CL130" s="270"/>
      <c r="CM130" s="270"/>
      <c r="CN130" s="270"/>
      <c r="CO130" s="270"/>
      <c r="CP130" s="270"/>
      <c r="CQ130" s="270"/>
      <c r="CR130" s="270"/>
      <c r="CS130" s="270"/>
      <c r="CT130" s="270"/>
      <c r="CU130" s="270"/>
      <c r="CV130" s="270"/>
      <c r="CW130" s="270"/>
      <c r="CX130" s="270"/>
      <c r="CY130" s="270"/>
      <c r="CZ130" s="270"/>
      <c r="DA130" s="270"/>
      <c r="DB130" s="270"/>
      <c r="DC130" s="270"/>
      <c r="DD130" s="270"/>
      <c r="DE130" s="270"/>
      <c r="DF130" s="270"/>
      <c r="DG130" s="270"/>
    </row>
  </sheetData>
  <sheetProtection algorithmName="SHA-512" hashValue="9CEWYf38wbC9p1Ba8pHD98xgCajoxo2NTUu+siK9OVWpVbH4QRC+FvyUsSuVaGzSs7BLCzIWgMaw9vdVMpwsXA==" saltValue="QbH5fZret7OM866siIQ7IQ==" spinCount="100000" sheet="1" scenarios="1" formatRows="0"/>
  <mergeCells count="186">
    <mergeCell ref="CB58:CC59"/>
    <mergeCell ref="BX58:CA61"/>
    <mergeCell ref="CB56:CC57"/>
    <mergeCell ref="CB54:CC55"/>
    <mergeCell ref="BX54:CA57"/>
    <mergeCell ref="BX122:CA125"/>
    <mergeCell ref="CB122:CC123"/>
    <mergeCell ref="CB124:CC125"/>
    <mergeCell ref="CD122:CE123"/>
    <mergeCell ref="BX70:CD70"/>
    <mergeCell ref="BX114:CE115"/>
    <mergeCell ref="CD60:CE61"/>
    <mergeCell ref="CD54:CE55"/>
    <mergeCell ref="CF122:CI123"/>
    <mergeCell ref="CJ122:CK123"/>
    <mergeCell ref="CL122:CN123"/>
    <mergeCell ref="CO122:DF123"/>
    <mergeCell ref="CD124:CE125"/>
    <mergeCell ref="CF124:CI125"/>
    <mergeCell ref="CJ124:CK125"/>
    <mergeCell ref="CL124:CN125"/>
    <mergeCell ref="CO124:DF12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F60:CI61"/>
    <mergeCell ref="CJ60:CK61"/>
    <mergeCell ref="CL60:CN61"/>
    <mergeCell ref="CO60:DF61"/>
    <mergeCell ref="BX68:CC69"/>
    <mergeCell ref="CD68:CE69"/>
    <mergeCell ref="CF68:CI69"/>
    <mergeCell ref="CJ68:DF69"/>
    <mergeCell ref="CB60:CC61"/>
    <mergeCell ref="CF54:CI55"/>
    <mergeCell ref="CJ54:DF55"/>
    <mergeCell ref="CD56:CE57"/>
    <mergeCell ref="CF56:CI57"/>
    <mergeCell ref="CJ56:DF57"/>
    <mergeCell ref="CD58:CE59"/>
    <mergeCell ref="CF58:CI59"/>
    <mergeCell ref="CJ58:CK59"/>
    <mergeCell ref="CL58:CN59"/>
    <mergeCell ref="CO58:DF59"/>
    <mergeCell ref="BX4:CC5"/>
    <mergeCell ref="CD4:CE5"/>
    <mergeCell ref="CF4:CI5"/>
    <mergeCell ref="CJ4:DF5"/>
    <mergeCell ref="BX6:CD6"/>
    <mergeCell ref="BX50:CE51"/>
    <mergeCell ref="CF50:DF51"/>
    <mergeCell ref="BX52:CE53"/>
    <mergeCell ref="CF52:DF53"/>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S124:AJ125"/>
    <mergeCell ref="J120:M121"/>
    <mergeCell ref="N120:AJ121"/>
    <mergeCell ref="J122:M123"/>
    <mergeCell ref="N122:O123"/>
    <mergeCell ref="P122:R123"/>
    <mergeCell ref="S122:AJ123"/>
    <mergeCell ref="AU124:AX125"/>
    <mergeCell ref="AY124:AZ125"/>
    <mergeCell ref="BA124:BC125"/>
    <mergeCell ref="BD124:BU125"/>
    <mergeCell ref="AU122:AX123"/>
    <mergeCell ref="AY122:AZ123"/>
    <mergeCell ref="BA122:BC123"/>
    <mergeCell ref="B4:G5"/>
    <mergeCell ref="P58:R59"/>
    <mergeCell ref="P60:R61"/>
    <mergeCell ref="S58:AJ59"/>
    <mergeCell ref="S60:AJ61"/>
    <mergeCell ref="N56:AJ57"/>
    <mergeCell ref="J58:M59"/>
    <mergeCell ref="J60:M61"/>
    <mergeCell ref="N58:O59"/>
    <mergeCell ref="N60:O61"/>
    <mergeCell ref="N54:AJ55"/>
    <mergeCell ref="J50:AJ51"/>
    <mergeCell ref="J52:AJ53"/>
    <mergeCell ref="J54:M55"/>
    <mergeCell ref="J56:M57"/>
    <mergeCell ref="B114:I115"/>
    <mergeCell ref="J114:AJ115"/>
    <mergeCell ref="J68:M69"/>
    <mergeCell ref="N68:AJ69"/>
    <mergeCell ref="H118:I119"/>
    <mergeCell ref="B50:I51"/>
    <mergeCell ref="AS4:AT5"/>
    <mergeCell ref="AU4:AX5"/>
    <mergeCell ref="B116:I117"/>
    <mergeCell ref="N118:AJ119"/>
    <mergeCell ref="AS118:AT119"/>
    <mergeCell ref="AU118:AX119"/>
    <mergeCell ref="B118:E121"/>
    <mergeCell ref="F118:G119"/>
    <mergeCell ref="F120:G121"/>
    <mergeCell ref="AM114:AT115"/>
    <mergeCell ref="AU120:AX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Y118:BU119"/>
    <mergeCell ref="AS120:AT121"/>
    <mergeCell ref="AY120:BU121"/>
    <mergeCell ref="AM118:AP121"/>
    <mergeCell ref="AQ118:AR119"/>
    <mergeCell ref="B52:I53"/>
    <mergeCell ref="H54:I55"/>
    <mergeCell ref="H56:I57"/>
    <mergeCell ref="H58:I59"/>
    <mergeCell ref="F54:G55"/>
    <mergeCell ref="F56:G57"/>
    <mergeCell ref="F58:G59"/>
    <mergeCell ref="B54:E57"/>
    <mergeCell ref="B58:E61"/>
    <mergeCell ref="H60:I61"/>
    <mergeCell ref="F60:G61"/>
    <mergeCell ref="AM54:AP57"/>
    <mergeCell ref="AQ54:AR55"/>
    <mergeCell ref="AQ56:AR57"/>
    <mergeCell ref="AM58:AP61"/>
    <mergeCell ref="AQ58:AR59"/>
    <mergeCell ref="AQ60:AR61"/>
    <mergeCell ref="AY56:BU57"/>
    <mergeCell ref="B70:H70"/>
    <mergeCell ref="B68:G69"/>
    <mergeCell ref="H68:I69"/>
  </mergeCells>
  <phoneticPr fontId="2"/>
  <conditionalFormatting sqref="I6:AJ49 B7:H49 J50 J52 N54 N56 S58 S60 N58 N60 H54 H56 H58 H60 AT6:BU49 AM7:AS49 AU50 AU52 AY54 AY56 BD58 BD60 AY60 AY58 AS54 AS56 AS58 AS60 CE6:DF49 BX7:CD49 CF50 CF52 CJ54 CJ56 CO58 CO60 CJ60 CJ58 CD54 CD56 CD58 CD60 AT70:BU113 AM71:AS113 AU114 AU116 AY118 AY120 BD122 BD124 AY124 AY122 AS124 AS122 AS120 AS118 I70:AJ113 B71:H113 J114 J116 N118 N120 S122 S124 N124 N122 H118 H120 H122 H124 N4 AY4 CJ4 AY68 N68">
    <cfRule type="expression" dxfId="252" priority="1">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&amp;Lst03d4&amp;R&amp;8r22</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31" t="s">
        <v>781</v>
      </c>
    </row>
    <row r="2" spans="2:82" ht="15" thickBot="1" x14ac:dyDescent="0.45">
      <c r="B2" s="234" t="s">
        <v>572</v>
      </c>
      <c r="C2" s="81" t="s">
        <v>571</v>
      </c>
      <c r="D2" s="80"/>
      <c r="E2" s="30"/>
      <c r="F2" s="30"/>
      <c r="G2" s="30"/>
      <c r="CD2" s="34" t="b">
        <v>0</v>
      </c>
    </row>
    <row r="3" spans="2:82" ht="12" customHeight="1" x14ac:dyDescent="0.4">
      <c r="F3" s="30"/>
      <c r="G3" s="30"/>
    </row>
    <row r="4" spans="2:82" ht="17.649999999999999" customHeight="1" thickBot="1" x14ac:dyDescent="0.45">
      <c r="B4" s="30" t="s">
        <v>564</v>
      </c>
      <c r="C4" s="30"/>
      <c r="D4" s="30"/>
      <c r="E4" s="30"/>
      <c r="F4" s="30"/>
      <c r="G4" s="30"/>
    </row>
    <row r="5" spans="2:82" ht="13.15" customHeight="1" x14ac:dyDescent="0.4">
      <c r="B5" s="753" t="s">
        <v>565</v>
      </c>
      <c r="C5" s="754"/>
      <c r="D5" s="754"/>
      <c r="E5" s="754"/>
      <c r="F5" s="757"/>
      <c r="G5" s="757"/>
      <c r="H5" s="757"/>
      <c r="I5" s="757"/>
      <c r="J5" s="757"/>
      <c r="K5" s="757"/>
      <c r="L5" s="757"/>
      <c r="M5" s="757"/>
      <c r="N5" s="757"/>
      <c r="O5" s="757"/>
      <c r="P5" s="754" t="s">
        <v>566</v>
      </c>
      <c r="Q5" s="754"/>
      <c r="R5" s="754"/>
      <c r="S5" s="754"/>
      <c r="T5" s="760"/>
      <c r="U5" s="760"/>
      <c r="V5" s="760"/>
      <c r="W5" s="760"/>
      <c r="X5" s="760"/>
      <c r="Y5" s="760"/>
      <c r="Z5" s="760"/>
      <c r="AA5" s="760"/>
      <c r="AB5" s="760"/>
      <c r="AC5" s="760"/>
      <c r="AD5" s="760"/>
      <c r="AE5" s="760"/>
      <c r="AF5" s="760"/>
      <c r="AG5" s="760"/>
      <c r="AH5" s="760"/>
      <c r="AI5" s="760"/>
      <c r="AJ5" s="760"/>
      <c r="AK5" s="761"/>
    </row>
    <row r="6" spans="2:82" ht="13.15" customHeight="1" thickBot="1" x14ac:dyDescent="0.45">
      <c r="B6" s="755"/>
      <c r="C6" s="756"/>
      <c r="D6" s="756"/>
      <c r="E6" s="756"/>
      <c r="F6" s="758"/>
      <c r="G6" s="758"/>
      <c r="H6" s="758"/>
      <c r="I6" s="758"/>
      <c r="J6" s="758"/>
      <c r="K6" s="758"/>
      <c r="L6" s="758"/>
      <c r="M6" s="758"/>
      <c r="N6" s="758"/>
      <c r="O6" s="758"/>
      <c r="P6" s="756"/>
      <c r="Q6" s="756"/>
      <c r="R6" s="756"/>
      <c r="S6" s="756"/>
      <c r="T6" s="762"/>
      <c r="U6" s="762"/>
      <c r="V6" s="762"/>
      <c r="W6" s="762"/>
      <c r="X6" s="762"/>
      <c r="Y6" s="762"/>
      <c r="Z6" s="762"/>
      <c r="AA6" s="762"/>
      <c r="AB6" s="762"/>
      <c r="AC6" s="762"/>
      <c r="AD6" s="762"/>
      <c r="AE6" s="762"/>
      <c r="AF6" s="762"/>
      <c r="AG6" s="762"/>
      <c r="AH6" s="762"/>
      <c r="AI6" s="762"/>
      <c r="AJ6" s="762"/>
      <c r="AK6" s="763"/>
    </row>
    <row r="7" spans="2:82" ht="12" customHeight="1" x14ac:dyDescent="0.4"/>
    <row r="8" spans="2:82" ht="16.899999999999999" customHeight="1" thickBot="1" x14ac:dyDescent="0.45">
      <c r="B8" s="30" t="s">
        <v>567</v>
      </c>
    </row>
    <row r="9" spans="2:82" ht="19.149999999999999" customHeight="1" x14ac:dyDescent="0.4">
      <c r="B9" s="764" t="s">
        <v>925</v>
      </c>
      <c r="C9" s="765"/>
      <c r="D9" s="640" t="s">
        <v>907</v>
      </c>
      <c r="E9" s="640"/>
      <c r="F9" s="640"/>
      <c r="G9" s="640"/>
      <c r="H9" s="640"/>
      <c r="I9" s="640"/>
      <c r="J9" s="640"/>
      <c r="K9" s="640"/>
      <c r="L9" s="765" t="s">
        <v>568</v>
      </c>
      <c r="M9" s="765"/>
      <c r="N9" s="765"/>
      <c r="O9" s="765"/>
      <c r="P9" s="765"/>
      <c r="Q9" s="765"/>
      <c r="R9" s="765"/>
      <c r="S9" s="765"/>
      <c r="T9" s="765" t="s">
        <v>569</v>
      </c>
      <c r="U9" s="765"/>
      <c r="V9" s="765"/>
      <c r="W9" s="765"/>
      <c r="X9" s="765"/>
      <c r="Y9" s="765"/>
      <c r="Z9" s="765"/>
      <c r="AA9" s="765"/>
      <c r="AB9" s="628" t="s">
        <v>573</v>
      </c>
      <c r="AC9" s="628"/>
      <c r="AD9" s="628"/>
      <c r="AE9" s="628"/>
      <c r="AF9" s="628" t="s">
        <v>574</v>
      </c>
      <c r="AG9" s="628"/>
      <c r="AH9" s="628"/>
      <c r="AI9" s="628"/>
      <c r="AJ9" s="628"/>
      <c r="AK9" s="629"/>
    </row>
    <row r="10" spans="2:82" ht="24.6" customHeight="1" thickBot="1" x14ac:dyDescent="0.45">
      <c r="B10" s="766"/>
      <c r="C10" s="767"/>
      <c r="D10" s="634"/>
      <c r="E10" s="634"/>
      <c r="F10" s="634"/>
      <c r="G10" s="634"/>
      <c r="H10" s="634"/>
      <c r="I10" s="634"/>
      <c r="J10" s="634"/>
      <c r="K10" s="634"/>
      <c r="L10" s="767"/>
      <c r="M10" s="767"/>
      <c r="N10" s="767"/>
      <c r="O10" s="767"/>
      <c r="P10" s="767"/>
      <c r="Q10" s="767"/>
      <c r="R10" s="767"/>
      <c r="S10" s="767"/>
      <c r="T10" s="767"/>
      <c r="U10" s="767"/>
      <c r="V10" s="767"/>
      <c r="W10" s="767"/>
      <c r="X10" s="767"/>
      <c r="Y10" s="767"/>
      <c r="Z10" s="767"/>
      <c r="AA10" s="767"/>
      <c r="AB10" s="639"/>
      <c r="AC10" s="639"/>
      <c r="AD10" s="639"/>
      <c r="AE10" s="639"/>
      <c r="AF10" s="639"/>
      <c r="AG10" s="639"/>
      <c r="AH10" s="639"/>
      <c r="AI10" s="639"/>
      <c r="AJ10" s="639"/>
      <c r="AK10" s="759"/>
    </row>
    <row r="11" spans="2:82" ht="24" customHeight="1" x14ac:dyDescent="0.4">
      <c r="B11" s="747">
        <v>1</v>
      </c>
      <c r="C11" s="748"/>
      <c r="D11" s="744" t="str">
        <f t="shared" ref="D11:D15" si="0">IFERROR(IF(VLOOKUP(B11,事業所リスト,2,FALSE)=0,"",VLOOKUP(B11,事業所リスト,2,FALSE)),"")</f>
        <v/>
      </c>
      <c r="E11" s="744"/>
      <c r="F11" s="744"/>
      <c r="G11" s="744"/>
      <c r="H11" s="744"/>
      <c r="I11" s="744"/>
      <c r="J11" s="744"/>
      <c r="K11" s="744"/>
      <c r="L11" s="749"/>
      <c r="M11" s="749"/>
      <c r="N11" s="749"/>
      <c r="O11" s="749"/>
      <c r="P11" s="749"/>
      <c r="Q11" s="749"/>
      <c r="R11" s="749"/>
      <c r="S11" s="749"/>
      <c r="T11" s="749"/>
      <c r="U11" s="749"/>
      <c r="V11" s="749"/>
      <c r="W11" s="749"/>
      <c r="X11" s="749"/>
      <c r="Y11" s="749"/>
      <c r="Z11" s="749"/>
      <c r="AA11" s="749"/>
      <c r="AB11" s="752"/>
      <c r="AC11" s="752"/>
      <c r="AD11" s="752"/>
      <c r="AE11" s="752"/>
      <c r="AF11" s="750"/>
      <c r="AG11" s="750"/>
      <c r="AH11" s="750"/>
      <c r="AI11" s="750"/>
      <c r="AJ11" s="750"/>
      <c r="AK11" s="751"/>
    </row>
    <row r="12" spans="2:82" ht="24" customHeight="1" x14ac:dyDescent="0.4">
      <c r="B12" s="745">
        <v>2</v>
      </c>
      <c r="C12" s="746"/>
      <c r="D12" s="744" t="str">
        <f t="shared" si="0"/>
        <v/>
      </c>
      <c r="E12" s="744"/>
      <c r="F12" s="744"/>
      <c r="G12" s="744"/>
      <c r="H12" s="744"/>
      <c r="I12" s="744"/>
      <c r="J12" s="744"/>
      <c r="K12" s="744"/>
      <c r="L12" s="742"/>
      <c r="M12" s="742"/>
      <c r="N12" s="742"/>
      <c r="O12" s="742"/>
      <c r="P12" s="742"/>
      <c r="Q12" s="742"/>
      <c r="R12" s="742"/>
      <c r="S12" s="742"/>
      <c r="T12" s="742"/>
      <c r="U12" s="742"/>
      <c r="V12" s="742"/>
      <c r="W12" s="742"/>
      <c r="X12" s="742"/>
      <c r="Y12" s="742"/>
      <c r="Z12" s="742"/>
      <c r="AA12" s="742"/>
      <c r="AB12" s="743"/>
      <c r="AC12" s="743"/>
      <c r="AD12" s="743"/>
      <c r="AE12" s="743"/>
      <c r="AF12" s="726"/>
      <c r="AG12" s="726"/>
      <c r="AH12" s="726"/>
      <c r="AI12" s="726"/>
      <c r="AJ12" s="726"/>
      <c r="AK12" s="727"/>
    </row>
    <row r="13" spans="2:82" ht="24" customHeight="1" x14ac:dyDescent="0.4">
      <c r="B13" s="737">
        <v>3</v>
      </c>
      <c r="C13" s="738"/>
      <c r="D13" s="744" t="str">
        <f t="shared" si="0"/>
        <v/>
      </c>
      <c r="E13" s="744"/>
      <c r="F13" s="744"/>
      <c r="G13" s="744"/>
      <c r="H13" s="744"/>
      <c r="I13" s="744"/>
      <c r="J13" s="744"/>
      <c r="K13" s="744"/>
      <c r="L13" s="742"/>
      <c r="M13" s="742"/>
      <c r="N13" s="742"/>
      <c r="O13" s="742"/>
      <c r="P13" s="742"/>
      <c r="Q13" s="742"/>
      <c r="R13" s="742"/>
      <c r="S13" s="742"/>
      <c r="T13" s="742"/>
      <c r="U13" s="742"/>
      <c r="V13" s="742"/>
      <c r="W13" s="742"/>
      <c r="X13" s="742"/>
      <c r="Y13" s="742"/>
      <c r="Z13" s="742"/>
      <c r="AA13" s="742"/>
      <c r="AB13" s="743"/>
      <c r="AC13" s="743"/>
      <c r="AD13" s="743"/>
      <c r="AE13" s="743"/>
      <c r="AF13" s="726"/>
      <c r="AG13" s="726"/>
      <c r="AH13" s="726"/>
      <c r="AI13" s="726"/>
      <c r="AJ13" s="726"/>
      <c r="AK13" s="727"/>
    </row>
    <row r="14" spans="2:82" ht="24" customHeight="1" x14ac:dyDescent="0.4">
      <c r="B14" s="737">
        <v>4</v>
      </c>
      <c r="C14" s="738"/>
      <c r="D14" s="739" t="str">
        <f t="shared" si="0"/>
        <v/>
      </c>
      <c r="E14" s="740"/>
      <c r="F14" s="740"/>
      <c r="G14" s="740"/>
      <c r="H14" s="740"/>
      <c r="I14" s="740"/>
      <c r="J14" s="740"/>
      <c r="K14" s="741"/>
      <c r="L14" s="742"/>
      <c r="M14" s="742"/>
      <c r="N14" s="742"/>
      <c r="O14" s="742"/>
      <c r="P14" s="742"/>
      <c r="Q14" s="742"/>
      <c r="R14" s="742"/>
      <c r="S14" s="742"/>
      <c r="T14" s="742"/>
      <c r="U14" s="742"/>
      <c r="V14" s="742"/>
      <c r="W14" s="742"/>
      <c r="X14" s="742"/>
      <c r="Y14" s="742"/>
      <c r="Z14" s="742"/>
      <c r="AA14" s="742"/>
      <c r="AB14" s="743"/>
      <c r="AC14" s="743"/>
      <c r="AD14" s="743"/>
      <c r="AE14" s="743"/>
      <c r="AF14" s="726"/>
      <c r="AG14" s="726"/>
      <c r="AH14" s="726"/>
      <c r="AI14" s="726"/>
      <c r="AJ14" s="726"/>
      <c r="AK14" s="727"/>
    </row>
    <row r="15" spans="2:82" ht="24" customHeight="1" thickBot="1" x14ac:dyDescent="0.45">
      <c r="B15" s="728">
        <v>5</v>
      </c>
      <c r="C15" s="729"/>
      <c r="D15" s="730" t="str">
        <f t="shared" si="0"/>
        <v/>
      </c>
      <c r="E15" s="731"/>
      <c r="F15" s="731"/>
      <c r="G15" s="731"/>
      <c r="H15" s="731"/>
      <c r="I15" s="731"/>
      <c r="J15" s="731"/>
      <c r="K15" s="732"/>
      <c r="L15" s="733"/>
      <c r="M15" s="733"/>
      <c r="N15" s="733"/>
      <c r="O15" s="733"/>
      <c r="P15" s="733"/>
      <c r="Q15" s="733"/>
      <c r="R15" s="733"/>
      <c r="S15" s="733"/>
      <c r="T15" s="733"/>
      <c r="U15" s="733"/>
      <c r="V15" s="733"/>
      <c r="W15" s="733"/>
      <c r="X15" s="733"/>
      <c r="Y15" s="733"/>
      <c r="Z15" s="733"/>
      <c r="AA15" s="733"/>
      <c r="AB15" s="734"/>
      <c r="AC15" s="734"/>
      <c r="AD15" s="734"/>
      <c r="AE15" s="734"/>
      <c r="AF15" s="735"/>
      <c r="AG15" s="735"/>
      <c r="AH15" s="735"/>
      <c r="AI15" s="735"/>
      <c r="AJ15" s="735"/>
      <c r="AK15" s="736"/>
    </row>
    <row r="16" spans="2:82" ht="12" customHeight="1" x14ac:dyDescent="0.4">
      <c r="C16" s="67"/>
    </row>
    <row r="17" spans="2:37" ht="12" customHeight="1" thickBot="1" x14ac:dyDescent="0.45">
      <c r="B17" s="30" t="s">
        <v>570</v>
      </c>
      <c r="C17" s="67"/>
    </row>
    <row r="18" spans="2:37" ht="12" customHeight="1" x14ac:dyDescent="0.4">
      <c r="B18" s="236"/>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8"/>
    </row>
    <row r="19" spans="2:37" ht="12" customHeight="1" x14ac:dyDescent="0.4">
      <c r="B19" s="239"/>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6"/>
    </row>
    <row r="20" spans="2:37" ht="12" customHeight="1" x14ac:dyDescent="0.4">
      <c r="B20" s="239"/>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row>
    <row r="21" spans="2:37" ht="12" customHeight="1" x14ac:dyDescent="0.4">
      <c r="B21" s="239"/>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6"/>
    </row>
    <row r="22" spans="2:37" ht="12" customHeight="1" x14ac:dyDescent="0.4">
      <c r="B22" s="239"/>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6"/>
    </row>
    <row r="23" spans="2:37" ht="12" customHeight="1" x14ac:dyDescent="0.4">
      <c r="B23" s="239"/>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6"/>
    </row>
    <row r="24" spans="2:37" ht="12" customHeight="1" x14ac:dyDescent="0.4">
      <c r="B24" s="239"/>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6"/>
    </row>
    <row r="25" spans="2:37" ht="12" customHeight="1" x14ac:dyDescent="0.4">
      <c r="B25" s="239"/>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row>
    <row r="26" spans="2:37" ht="12" customHeight="1" x14ac:dyDescent="0.4">
      <c r="B26" s="239"/>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6"/>
    </row>
    <row r="27" spans="2:37" ht="12" customHeight="1" x14ac:dyDescent="0.4">
      <c r="B27" s="239"/>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6"/>
    </row>
    <row r="28" spans="2:37" ht="12" customHeight="1" x14ac:dyDescent="0.4">
      <c r="B28" s="239"/>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6"/>
    </row>
    <row r="29" spans="2:37" ht="12" customHeight="1" x14ac:dyDescent="0.4">
      <c r="B29" s="239"/>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6"/>
    </row>
    <row r="30" spans="2:37" ht="12" customHeight="1" x14ac:dyDescent="0.4">
      <c r="B30" s="239"/>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6"/>
    </row>
    <row r="31" spans="2:37" ht="12" customHeight="1" x14ac:dyDescent="0.4">
      <c r="B31" s="239"/>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6"/>
    </row>
    <row r="32" spans="2:37" ht="12" customHeight="1" x14ac:dyDescent="0.4">
      <c r="B32" s="239"/>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6"/>
    </row>
    <row r="33" spans="2:37" ht="12" customHeight="1" x14ac:dyDescent="0.4">
      <c r="B33" s="239"/>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6"/>
    </row>
    <row r="34" spans="2:37" ht="12" customHeight="1" x14ac:dyDescent="0.4">
      <c r="B34" s="239"/>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6"/>
    </row>
    <row r="35" spans="2:37" ht="12" customHeight="1" x14ac:dyDescent="0.4">
      <c r="B35" s="239"/>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6"/>
    </row>
    <row r="36" spans="2:37" ht="12" customHeight="1" x14ac:dyDescent="0.4">
      <c r="B36" s="239"/>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6"/>
    </row>
    <row r="37" spans="2:37" ht="12" customHeight="1" x14ac:dyDescent="0.4">
      <c r="B37" s="239"/>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6"/>
    </row>
    <row r="38" spans="2:37" ht="12" customHeight="1" x14ac:dyDescent="0.4">
      <c r="B38" s="239"/>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6"/>
    </row>
    <row r="39" spans="2:37" ht="12" customHeight="1" x14ac:dyDescent="0.4">
      <c r="B39" s="239"/>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6"/>
    </row>
    <row r="40" spans="2:37" ht="12" customHeight="1" x14ac:dyDescent="0.4">
      <c r="B40" s="239"/>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6"/>
    </row>
    <row r="41" spans="2:37" ht="12" customHeight="1" x14ac:dyDescent="0.4">
      <c r="B41" s="239"/>
      <c r="C41" s="85"/>
      <c r="D41" s="85"/>
      <c r="E41" s="85"/>
      <c r="F41" s="85"/>
      <c r="G41" s="85"/>
      <c r="H41" s="85"/>
      <c r="I41" s="85"/>
      <c r="J41" s="85"/>
      <c r="K41" s="85"/>
      <c r="L41" s="85"/>
      <c r="M41" s="85"/>
      <c r="N41" s="240"/>
      <c r="O41" s="85"/>
      <c r="P41" s="85"/>
      <c r="Q41" s="85"/>
      <c r="R41" s="85"/>
      <c r="S41" s="85"/>
      <c r="T41" s="85"/>
      <c r="U41" s="85"/>
      <c r="V41" s="85"/>
      <c r="W41" s="85"/>
      <c r="X41" s="85"/>
      <c r="Y41" s="85"/>
      <c r="Z41" s="85"/>
      <c r="AA41" s="85"/>
      <c r="AB41" s="85"/>
      <c r="AC41" s="85"/>
      <c r="AD41" s="85"/>
      <c r="AE41" s="85"/>
      <c r="AF41" s="85"/>
      <c r="AG41" s="85"/>
      <c r="AH41" s="85"/>
      <c r="AI41" s="85"/>
      <c r="AJ41" s="85"/>
      <c r="AK41" s="86"/>
    </row>
    <row r="42" spans="2:37" ht="12" customHeight="1" x14ac:dyDescent="0.4">
      <c r="B42" s="239"/>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6"/>
    </row>
    <row r="43" spans="2:37" ht="12" customHeight="1" x14ac:dyDescent="0.4">
      <c r="B43" s="239"/>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6"/>
    </row>
    <row r="44" spans="2:37" ht="12" customHeight="1" x14ac:dyDescent="0.4">
      <c r="B44" s="239"/>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6"/>
    </row>
    <row r="45" spans="2:37" ht="12" customHeight="1" x14ac:dyDescent="0.4">
      <c r="B45" s="239"/>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6"/>
    </row>
    <row r="46" spans="2:37" ht="12" customHeight="1" x14ac:dyDescent="0.4">
      <c r="B46" s="239"/>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6"/>
    </row>
    <row r="47" spans="2:37" ht="12" customHeight="1" x14ac:dyDescent="0.4">
      <c r="B47" s="239"/>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6"/>
    </row>
    <row r="48" spans="2:37" ht="12" customHeight="1" x14ac:dyDescent="0.4">
      <c r="B48" s="239"/>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6"/>
    </row>
    <row r="49" spans="2:37" ht="12" customHeight="1" x14ac:dyDescent="0.4">
      <c r="B49" s="239"/>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6"/>
    </row>
    <row r="50" spans="2:37" ht="12" customHeight="1" x14ac:dyDescent="0.4">
      <c r="B50" s="239"/>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6"/>
    </row>
    <row r="51" spans="2:37" ht="12" customHeight="1" x14ac:dyDescent="0.4">
      <c r="B51" s="239"/>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6"/>
    </row>
    <row r="52" spans="2:37" ht="12" customHeight="1" x14ac:dyDescent="0.4">
      <c r="B52" s="239"/>
      <c r="C52" s="85"/>
      <c r="D52" s="85"/>
      <c r="E52" s="241"/>
      <c r="F52" s="241"/>
      <c r="G52" s="241"/>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6"/>
    </row>
    <row r="53" spans="2:37" ht="12" customHeight="1" x14ac:dyDescent="0.4">
      <c r="B53" s="239"/>
      <c r="C53" s="85"/>
      <c r="D53" s="85"/>
      <c r="E53" s="241"/>
      <c r="F53" s="241"/>
      <c r="G53" s="241"/>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6"/>
    </row>
    <row r="54" spans="2:37" ht="12" customHeight="1" x14ac:dyDescent="0.4">
      <c r="B54" s="239"/>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6"/>
    </row>
    <row r="55" spans="2:37" ht="12" customHeight="1" x14ac:dyDescent="0.4">
      <c r="B55" s="239"/>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6"/>
    </row>
    <row r="56" spans="2:37" ht="12" customHeight="1" x14ac:dyDescent="0.4">
      <c r="B56" s="239"/>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6"/>
    </row>
    <row r="57" spans="2:37" ht="12" customHeight="1" x14ac:dyDescent="0.4">
      <c r="B57" s="239"/>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6"/>
    </row>
    <row r="58" spans="2:37" ht="12" customHeight="1" x14ac:dyDescent="0.4">
      <c r="B58" s="239"/>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6"/>
    </row>
    <row r="59" spans="2:37" ht="12" customHeight="1" x14ac:dyDescent="0.4">
      <c r="B59" s="239"/>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6"/>
    </row>
    <row r="60" spans="2:37" ht="12" customHeight="1" x14ac:dyDescent="0.4">
      <c r="B60" s="239"/>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6"/>
    </row>
    <row r="61" spans="2:37" ht="12" customHeight="1" x14ac:dyDescent="0.4">
      <c r="B61" s="239"/>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6"/>
    </row>
    <row r="62" spans="2:37" ht="12" customHeight="1" x14ac:dyDescent="0.4">
      <c r="B62" s="239"/>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6"/>
    </row>
    <row r="63" spans="2:37" ht="12" customHeight="1" x14ac:dyDescent="0.4">
      <c r="B63" s="239"/>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6"/>
    </row>
    <row r="64" spans="2:37" ht="12" customHeight="1" thickBot="1" x14ac:dyDescent="0.45">
      <c r="B64" s="242"/>
      <c r="C64" s="243"/>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4"/>
    </row>
    <row r="65" spans="2:4" ht="12" customHeight="1" x14ac:dyDescent="0.4">
      <c r="B65" s="11" t="s">
        <v>898</v>
      </c>
      <c r="C65" s="245"/>
      <c r="D65" s="245"/>
    </row>
    <row r="66" spans="2:4" ht="12" customHeight="1" x14ac:dyDescent="0.4">
      <c r="B66" s="11" t="s">
        <v>889</v>
      </c>
      <c r="C66" s="245"/>
      <c r="D66" s="245"/>
    </row>
    <row r="67" spans="2:4" ht="12" customHeight="1" x14ac:dyDescent="0.4"/>
    <row r="68" spans="2:4" ht="12" customHeight="1" x14ac:dyDescent="0.4"/>
    <row r="69" spans="2:4" ht="12" customHeight="1" x14ac:dyDescent="0.4"/>
    <row r="70" spans="2:4" ht="12" customHeight="1" x14ac:dyDescent="0.4"/>
    <row r="71" spans="2:4" ht="12" customHeight="1" x14ac:dyDescent="0.4"/>
    <row r="72" spans="2:4" ht="12" customHeight="1" x14ac:dyDescent="0.4"/>
    <row r="73" spans="2:4" ht="12" customHeight="1" x14ac:dyDescent="0.4"/>
    <row r="74" spans="2:4" ht="12" customHeight="1" x14ac:dyDescent="0.4"/>
    <row r="75" spans="2:4" ht="12" customHeight="1" x14ac:dyDescent="0.4"/>
    <row r="76" spans="2:4" ht="12" customHeight="1" x14ac:dyDescent="0.4"/>
    <row r="77" spans="2:4" ht="12" customHeight="1" x14ac:dyDescent="0.4"/>
    <row r="78" spans="2:4" ht="12" customHeight="1" x14ac:dyDescent="0.4"/>
    <row r="79" spans="2:4" ht="12" customHeight="1" x14ac:dyDescent="0.4"/>
    <row r="80" spans="2:4"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sheetData>
  <sheetProtection algorithmName="SHA-512" hashValue="drMCSZC3DJvtjs66Jky1GpvcNS02H3DiApJ6qZZq0XsUWiZbvnn6/8OMWEaf4/AGs9UulijcoHLBI0UF1bs0pQ==" saltValue="aB9Crrq2gPVXFE7OIK7wLA==" spinCount="100000" sheet="1" scenarios="1" formatRows="0"/>
  <mergeCells count="40">
    <mergeCell ref="B5:E6"/>
    <mergeCell ref="F5:O6"/>
    <mergeCell ref="AF9:AK10"/>
    <mergeCell ref="AB9:AE10"/>
    <mergeCell ref="P5:S6"/>
    <mergeCell ref="T5:AK6"/>
    <mergeCell ref="B9:C10"/>
    <mergeCell ref="D9:K10"/>
    <mergeCell ref="L9:S10"/>
    <mergeCell ref="T9:AA10"/>
    <mergeCell ref="B11:C11"/>
    <mergeCell ref="D11:K11"/>
    <mergeCell ref="T11:AA11"/>
    <mergeCell ref="L11:S11"/>
    <mergeCell ref="AF11:AK11"/>
    <mergeCell ref="AB11:AE11"/>
    <mergeCell ref="AF12:AK12"/>
    <mergeCell ref="B13:C13"/>
    <mergeCell ref="D13:K13"/>
    <mergeCell ref="L13:S13"/>
    <mergeCell ref="T13:AA13"/>
    <mergeCell ref="AB13:AE13"/>
    <mergeCell ref="AF13:AK13"/>
    <mergeCell ref="B12:C12"/>
    <mergeCell ref="D12:K12"/>
    <mergeCell ref="L12:S12"/>
    <mergeCell ref="T12:AA12"/>
    <mergeCell ref="AB12:AE12"/>
    <mergeCell ref="AF14:AK14"/>
    <mergeCell ref="B15:C15"/>
    <mergeCell ref="D15:K15"/>
    <mergeCell ref="L15:S15"/>
    <mergeCell ref="T15:AA15"/>
    <mergeCell ref="AB15:AE15"/>
    <mergeCell ref="AF15:AK15"/>
    <mergeCell ref="B14:C14"/>
    <mergeCell ref="D14:K14"/>
    <mergeCell ref="L14:S14"/>
    <mergeCell ref="T14:AA14"/>
    <mergeCell ref="AB14:AE14"/>
  </mergeCells>
  <phoneticPr fontId="2"/>
  <conditionalFormatting sqref="F5 T5 D11:AK15 B18:AK64">
    <cfRule type="expression" dxfId="251"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&amp;Lst03d4&amp;R&amp;8r22</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A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15" style="5" customWidth="1"/>
    <col min="4" max="4" width="27.625" style="5" customWidth="1"/>
    <col min="5" max="5" width="6.75" style="5" customWidth="1"/>
    <col min="6" max="8" width="7.75" style="5" customWidth="1"/>
    <col min="9" max="9" width="4.625" style="5" customWidth="1"/>
    <col min="10" max="10" width="27.625" style="5" customWidth="1"/>
    <col min="11" max="11" width="4.625" style="5" customWidth="1"/>
    <col min="12" max="12" width="37" style="5" customWidth="1"/>
    <col min="13" max="29" width="2.25" style="247" customWidth="1"/>
    <col min="30" max="30" width="5.125" style="247" customWidth="1"/>
    <col min="31" max="31" width="9" style="247" hidden="1" customWidth="1"/>
    <col min="32" max="72" width="2.25" style="247" customWidth="1"/>
    <col min="73" max="74" width="8.75" style="247"/>
    <col min="75" max="75" width="6.125" style="247" customWidth="1"/>
    <col min="76" max="76" width="8.75" style="247"/>
    <col min="77" max="77" width="4.625" style="247" customWidth="1"/>
    <col min="78" max="78" width="10.125" style="247" customWidth="1"/>
    <col min="79" max="79" width="6.5" style="247" customWidth="1"/>
    <col min="80" max="16384" width="8.75" style="247"/>
  </cols>
  <sheetData>
    <row r="1" spans="2:31" ht="12" customHeight="1" x14ac:dyDescent="0.4"/>
    <row r="2" spans="2:31" ht="15" thickBot="1" x14ac:dyDescent="0.45">
      <c r="B2" s="117" t="s">
        <v>604</v>
      </c>
      <c r="C2" s="118" t="s">
        <v>603</v>
      </c>
      <c r="D2" s="93"/>
      <c r="AE2" s="247" t="s">
        <v>781</v>
      </c>
    </row>
    <row r="3" spans="2:31" ht="12" customHeight="1" thickBot="1" x14ac:dyDescent="0.45">
      <c r="B3" s="94"/>
      <c r="C3" s="94"/>
      <c r="D3" s="94"/>
      <c r="AE3" s="34" t="b">
        <v>0</v>
      </c>
    </row>
    <row r="4" spans="2:31" ht="15" customHeight="1" x14ac:dyDescent="0.4">
      <c r="B4" s="774" t="s">
        <v>908</v>
      </c>
      <c r="C4" s="777" t="s">
        <v>575</v>
      </c>
      <c r="D4" s="777" t="s">
        <v>556</v>
      </c>
      <c r="E4" s="768" t="s">
        <v>585</v>
      </c>
      <c r="F4" s="783" t="s">
        <v>576</v>
      </c>
      <c r="G4" s="783"/>
      <c r="H4" s="783"/>
      <c r="I4" s="768" t="s">
        <v>897</v>
      </c>
      <c r="J4" s="769"/>
      <c r="K4" s="777" t="s">
        <v>577</v>
      </c>
      <c r="L4" s="780" t="s">
        <v>578</v>
      </c>
    </row>
    <row r="5" spans="2:31" ht="12" customHeight="1" x14ac:dyDescent="0.4">
      <c r="B5" s="775"/>
      <c r="C5" s="778"/>
      <c r="D5" s="778"/>
      <c r="E5" s="770"/>
      <c r="F5" s="552" t="s">
        <v>801</v>
      </c>
      <c r="G5" s="552" t="s">
        <v>785</v>
      </c>
      <c r="H5" s="552" t="s">
        <v>902</v>
      </c>
      <c r="I5" s="770"/>
      <c r="J5" s="771"/>
      <c r="K5" s="778"/>
      <c r="L5" s="781"/>
    </row>
    <row r="6" spans="2:31" ht="13.15" customHeight="1" thickBot="1" x14ac:dyDescent="0.45">
      <c r="B6" s="776"/>
      <c r="C6" s="779"/>
      <c r="D6" s="779"/>
      <c r="E6" s="772"/>
      <c r="F6" s="553" t="s">
        <v>584</v>
      </c>
      <c r="G6" s="553" t="s">
        <v>584</v>
      </c>
      <c r="H6" s="553" t="s">
        <v>584</v>
      </c>
      <c r="I6" s="772"/>
      <c r="J6" s="773"/>
      <c r="K6" s="779"/>
      <c r="L6" s="782"/>
    </row>
    <row r="7" spans="2:31" ht="24" customHeight="1" x14ac:dyDescent="0.4">
      <c r="B7" s="95"/>
      <c r="C7" s="564"/>
      <c r="D7" s="121"/>
      <c r="E7" s="96"/>
      <c r="F7" s="554"/>
      <c r="G7" s="554"/>
      <c r="H7" s="554"/>
      <c r="I7" s="97"/>
      <c r="J7" s="555" t="str">
        <f t="shared" ref="J7:J19" si="0">IFERROR(VLOOKUP(I7,$BZ$98:$CA$100,2,FALSE),"←記号を選択してください")</f>
        <v>←記号を選択してください</v>
      </c>
      <c r="K7" s="98"/>
      <c r="L7" s="398"/>
    </row>
    <row r="8" spans="2:31" ht="24" customHeight="1" x14ac:dyDescent="0.4">
      <c r="B8" s="99"/>
      <c r="C8" s="565"/>
      <c r="D8" s="122"/>
      <c r="E8" s="101"/>
      <c r="F8" s="556"/>
      <c r="G8" s="556"/>
      <c r="H8" s="556"/>
      <c r="I8" s="103"/>
      <c r="J8" s="557" t="str">
        <f t="shared" si="0"/>
        <v>←記号を選択してください</v>
      </c>
      <c r="K8" s="104"/>
      <c r="L8" s="119"/>
    </row>
    <row r="9" spans="2:31" ht="24" customHeight="1" x14ac:dyDescent="0.4">
      <c r="B9" s="99"/>
      <c r="C9" s="565"/>
      <c r="D9" s="122"/>
      <c r="E9" s="101"/>
      <c r="F9" s="556"/>
      <c r="G9" s="556"/>
      <c r="H9" s="556"/>
      <c r="I9" s="103"/>
      <c r="J9" s="557" t="str">
        <f t="shared" si="0"/>
        <v>←記号を選択してください</v>
      </c>
      <c r="K9" s="104"/>
      <c r="L9" s="119"/>
    </row>
    <row r="10" spans="2:31" ht="24" customHeight="1" x14ac:dyDescent="0.4">
      <c r="B10" s="99"/>
      <c r="C10" s="565"/>
      <c r="D10" s="122"/>
      <c r="E10" s="101"/>
      <c r="F10" s="556"/>
      <c r="G10" s="556"/>
      <c r="H10" s="556"/>
      <c r="I10" s="103"/>
      <c r="J10" s="557" t="str">
        <f t="shared" si="0"/>
        <v>←記号を選択してください</v>
      </c>
      <c r="K10" s="104"/>
      <c r="L10" s="119"/>
    </row>
    <row r="11" spans="2:31" ht="24" customHeight="1" x14ac:dyDescent="0.4">
      <c r="B11" s="99"/>
      <c r="C11" s="565"/>
      <c r="D11" s="122"/>
      <c r="E11" s="101"/>
      <c r="F11" s="556"/>
      <c r="G11" s="556"/>
      <c r="H11" s="556"/>
      <c r="I11" s="103"/>
      <c r="J11" s="557" t="str">
        <f t="shared" si="0"/>
        <v>←記号を選択してください</v>
      </c>
      <c r="K11" s="104"/>
      <c r="L11" s="119"/>
    </row>
    <row r="12" spans="2:31" ht="24" customHeight="1" x14ac:dyDescent="0.4">
      <c r="B12" s="99"/>
      <c r="C12" s="565"/>
      <c r="D12" s="122"/>
      <c r="E12" s="101"/>
      <c r="F12" s="556"/>
      <c r="G12" s="556"/>
      <c r="H12" s="556"/>
      <c r="I12" s="103"/>
      <c r="J12" s="557" t="str">
        <f t="shared" si="0"/>
        <v>←記号を選択してください</v>
      </c>
      <c r="K12" s="104"/>
      <c r="L12" s="119"/>
    </row>
    <row r="13" spans="2:31" ht="24" customHeight="1" x14ac:dyDescent="0.4">
      <c r="B13" s="99"/>
      <c r="C13" s="565"/>
      <c r="D13" s="122"/>
      <c r="E13" s="101"/>
      <c r="F13" s="556"/>
      <c r="G13" s="556"/>
      <c r="H13" s="556"/>
      <c r="I13" s="103"/>
      <c r="J13" s="557" t="str">
        <f t="shared" si="0"/>
        <v>←記号を選択してください</v>
      </c>
      <c r="K13" s="104"/>
      <c r="L13" s="119"/>
    </row>
    <row r="14" spans="2:31" ht="24" customHeight="1" x14ac:dyDescent="0.4">
      <c r="B14" s="99"/>
      <c r="C14" s="565"/>
      <c r="D14" s="122"/>
      <c r="E14" s="101"/>
      <c r="F14" s="556"/>
      <c r="G14" s="556"/>
      <c r="H14" s="556"/>
      <c r="I14" s="103"/>
      <c r="J14" s="557" t="str">
        <f t="shared" si="0"/>
        <v>←記号を選択してください</v>
      </c>
      <c r="K14" s="104"/>
      <c r="L14" s="119"/>
    </row>
    <row r="15" spans="2:31" ht="24" customHeight="1" x14ac:dyDescent="0.4">
      <c r="B15" s="99"/>
      <c r="C15" s="565"/>
      <c r="D15" s="122"/>
      <c r="E15" s="101"/>
      <c r="F15" s="556"/>
      <c r="G15" s="556"/>
      <c r="H15" s="556"/>
      <c r="I15" s="103"/>
      <c r="J15" s="557" t="str">
        <f t="shared" si="0"/>
        <v>←記号を選択してください</v>
      </c>
      <c r="K15" s="104"/>
      <c r="L15" s="119"/>
    </row>
    <row r="16" spans="2:31" ht="24" customHeight="1" x14ac:dyDescent="0.4">
      <c r="B16" s="99"/>
      <c r="C16" s="565"/>
      <c r="D16" s="122"/>
      <c r="E16" s="101"/>
      <c r="F16" s="556"/>
      <c r="G16" s="556"/>
      <c r="H16" s="556"/>
      <c r="I16" s="103"/>
      <c r="J16" s="557" t="str">
        <f t="shared" si="0"/>
        <v>←記号を選択してください</v>
      </c>
      <c r="K16" s="104"/>
      <c r="L16" s="119"/>
    </row>
    <row r="17" spans="2:12" ht="24" customHeight="1" x14ac:dyDescent="0.4">
      <c r="B17" s="99"/>
      <c r="C17" s="565"/>
      <c r="D17" s="122"/>
      <c r="E17" s="101"/>
      <c r="F17" s="556"/>
      <c r="G17" s="556"/>
      <c r="H17" s="556"/>
      <c r="I17" s="103"/>
      <c r="J17" s="557" t="str">
        <f t="shared" si="0"/>
        <v>←記号を選択してください</v>
      </c>
      <c r="K17" s="104"/>
      <c r="L17" s="119"/>
    </row>
    <row r="18" spans="2:12" ht="24" customHeight="1" x14ac:dyDescent="0.4">
      <c r="B18" s="99"/>
      <c r="C18" s="565"/>
      <c r="D18" s="122"/>
      <c r="E18" s="101"/>
      <c r="F18" s="556"/>
      <c r="G18" s="556"/>
      <c r="H18" s="556"/>
      <c r="I18" s="103"/>
      <c r="J18" s="557" t="str">
        <f t="shared" si="0"/>
        <v>←記号を選択してください</v>
      </c>
      <c r="K18" s="104"/>
      <c r="L18" s="119"/>
    </row>
    <row r="19" spans="2:12" ht="24" customHeight="1" thickBot="1" x14ac:dyDescent="0.45">
      <c r="B19" s="106"/>
      <c r="C19" s="566"/>
      <c r="D19" s="123"/>
      <c r="E19" s="107"/>
      <c r="F19" s="558"/>
      <c r="G19" s="558"/>
      <c r="H19" s="558"/>
      <c r="I19" s="108"/>
      <c r="J19" s="559" t="str">
        <f t="shared" si="0"/>
        <v>←記号を選択してください</v>
      </c>
      <c r="K19" s="109"/>
      <c r="L19" s="120"/>
    </row>
    <row r="20" spans="2:12" ht="12" customHeight="1" x14ac:dyDescent="0.4"/>
    <row r="21" spans="2:12" ht="12" customHeight="1" x14ac:dyDescent="0.4">
      <c r="B21" s="10" t="s">
        <v>596</v>
      </c>
      <c r="C21" s="5" t="s">
        <v>825</v>
      </c>
    </row>
    <row r="22" spans="2:12" ht="12" customHeight="1" x14ac:dyDescent="0.4">
      <c r="B22" s="10"/>
      <c r="C22" s="5" t="s">
        <v>597</v>
      </c>
    </row>
    <row r="23" spans="2:12" ht="12" customHeight="1" x14ac:dyDescent="0.4">
      <c r="B23" s="10" t="s">
        <v>598</v>
      </c>
      <c r="C23" s="355" t="s">
        <v>826</v>
      </c>
    </row>
    <row r="24" spans="2:12" ht="12" customHeight="1" x14ac:dyDescent="0.4">
      <c r="B24" s="10"/>
      <c r="C24" s="5" t="s">
        <v>674</v>
      </c>
      <c r="D24" s="356"/>
    </row>
    <row r="25" spans="2:12" ht="12" customHeight="1" x14ac:dyDescent="0.4">
      <c r="B25" s="10"/>
      <c r="C25" s="5" t="s">
        <v>929</v>
      </c>
      <c r="D25" s="356"/>
    </row>
    <row r="26" spans="2:12" ht="12" customHeight="1" x14ac:dyDescent="0.4">
      <c r="B26" s="10" t="s">
        <v>599</v>
      </c>
      <c r="C26" s="357" t="s">
        <v>827</v>
      </c>
    </row>
    <row r="27" spans="2:12" ht="12" customHeight="1" x14ac:dyDescent="0.4">
      <c r="B27" s="10"/>
      <c r="C27" s="40" t="s">
        <v>823</v>
      </c>
    </row>
    <row r="28" spans="2:12" ht="12" customHeight="1" x14ac:dyDescent="0.4">
      <c r="B28" s="10" t="s">
        <v>600</v>
      </c>
      <c r="C28" s="5" t="s">
        <v>824</v>
      </c>
    </row>
    <row r="29" spans="2:12" ht="12" customHeight="1" x14ac:dyDescent="0.4">
      <c r="B29" s="10"/>
      <c r="C29" s="5" t="s">
        <v>675</v>
      </c>
    </row>
    <row r="30" spans="2:12" ht="12" customHeight="1" x14ac:dyDescent="0.4">
      <c r="B30" s="10" t="s">
        <v>601</v>
      </c>
      <c r="C30" s="5" t="s">
        <v>676</v>
      </c>
    </row>
    <row r="31" spans="2:12" ht="12" customHeight="1" x14ac:dyDescent="0.4">
      <c r="B31" s="10" t="s">
        <v>602</v>
      </c>
      <c r="C31" s="324" t="s">
        <v>901</v>
      </c>
    </row>
    <row r="32" spans="2:12"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4:79" ht="12" customHeight="1" thickBot="1" x14ac:dyDescent="0.45">
      <c r="BV97" s="247" t="s">
        <v>587</v>
      </c>
      <c r="BW97" s="577"/>
      <c r="BX97" s="247" t="s">
        <v>588</v>
      </c>
      <c r="BZ97" s="247" t="s">
        <v>589</v>
      </c>
    </row>
    <row r="98" spans="74:79" ht="12" customHeight="1" x14ac:dyDescent="0.4">
      <c r="BV98" s="578" t="s">
        <v>579</v>
      </c>
      <c r="BW98" s="577"/>
      <c r="BX98" s="578" t="s">
        <v>582</v>
      </c>
      <c r="BZ98" s="579" t="s">
        <v>594</v>
      </c>
      <c r="CA98" s="580" t="s">
        <v>592</v>
      </c>
    </row>
    <row r="99" spans="74:79" ht="12" customHeight="1" x14ac:dyDescent="0.4">
      <c r="BV99" s="581" t="s">
        <v>580</v>
      </c>
      <c r="BX99" s="582" t="s">
        <v>591</v>
      </c>
      <c r="BZ99" s="583" t="s">
        <v>590</v>
      </c>
      <c r="CA99" s="280" t="s">
        <v>593</v>
      </c>
    </row>
    <row r="100" spans="74:79" ht="12" customHeight="1" thickBot="1" x14ac:dyDescent="0.45">
      <c r="BV100" s="581" t="s">
        <v>586</v>
      </c>
      <c r="BX100" s="584" t="s">
        <v>583</v>
      </c>
      <c r="BZ100" s="585" t="s">
        <v>595</v>
      </c>
      <c r="CA100" s="586" t="s">
        <v>880</v>
      </c>
    </row>
    <row r="101" spans="74:79" ht="12" customHeight="1" thickBot="1" x14ac:dyDescent="0.45">
      <c r="BV101" s="584" t="s">
        <v>581</v>
      </c>
    </row>
    <row r="102" spans="74:79" ht="12" customHeight="1" x14ac:dyDescent="0.4"/>
    <row r="103" spans="74:79" ht="12" customHeight="1" x14ac:dyDescent="0.4"/>
    <row r="104" spans="74:79" ht="12" customHeight="1" x14ac:dyDescent="0.4"/>
    <row r="105" spans="74:79" ht="12" customHeight="1" x14ac:dyDescent="0.4"/>
    <row r="106" spans="74:79" ht="12" customHeight="1" x14ac:dyDescent="0.4"/>
    <row r="107" spans="74:79" ht="12" customHeight="1" x14ac:dyDescent="0.4"/>
    <row r="108" spans="74:79" ht="12" customHeight="1" x14ac:dyDescent="0.4"/>
    <row r="109" spans="74:79" ht="12" customHeight="1" x14ac:dyDescent="0.4"/>
    <row r="110" spans="74:79" ht="12" customHeight="1" x14ac:dyDescent="0.4"/>
    <row r="111" spans="74:79" ht="12" customHeight="1" x14ac:dyDescent="0.4"/>
    <row r="112" spans="74:79"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dMyzejCJFxFpw+WROSU+KabCP5Gse/MUkqo3PmNgl2DFe++99LzZ58oR3ZstALvykpUau7Y61yn9o2NABozN3Q==" saltValue="4PXJPgFRN2LH0szXjzzNfg==" spinCount="100000" sheet="1" scenarios="1" formatRows="0" insertRows="0" deleteRows="0"/>
  <mergeCells count="8">
    <mergeCell ref="I4:J6"/>
    <mergeCell ref="B4:B6"/>
    <mergeCell ref="C4:C6"/>
    <mergeCell ref="D4:D6"/>
    <mergeCell ref="L4:L6"/>
    <mergeCell ref="E4:E6"/>
    <mergeCell ref="F4:H4"/>
    <mergeCell ref="K4:K6"/>
  </mergeCells>
  <phoneticPr fontId="2"/>
  <conditionalFormatting sqref="B7:L19">
    <cfRule type="expression" dxfId="250" priority="2">
      <formula>$AE$3=TRUE</formula>
    </cfRule>
  </conditionalFormatting>
  <dataValidations count="4">
    <dataValidation type="list" allowBlank="1" showInputMessage="1" showErrorMessage="1" sqref="I7:I19" xr:uid="{00000000-0002-0000-0500-000000000000}">
      <formula1>"A,B,C"</formula1>
    </dataValidation>
    <dataValidation type="list" allowBlank="1" showInputMessage="1" showErrorMessage="1" sqref="K7:K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H19" xr:uid="{00000000-0002-0000-0500-000003000000}">
      <formula1>$BX$98:$BX$100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&amp;Lst03d4&amp;R&amp;8r22</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1781175</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6"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17" t="s">
        <v>605</v>
      </c>
      <c r="C2" s="118" t="s">
        <v>828</v>
      </c>
      <c r="D2" s="93"/>
      <c r="E2" s="93"/>
      <c r="BB2" s="31" t="s">
        <v>781</v>
      </c>
    </row>
    <row r="3" spans="2:66" ht="12" customHeight="1" thickBot="1" x14ac:dyDescent="0.45">
      <c r="BB3" s="42" t="b">
        <v>0</v>
      </c>
    </row>
    <row r="4" spans="2:66" ht="15.6" customHeight="1" x14ac:dyDescent="0.4">
      <c r="B4" s="774" t="s">
        <v>908</v>
      </c>
      <c r="C4" s="777" t="s">
        <v>829</v>
      </c>
      <c r="D4" s="777" t="s">
        <v>575</v>
      </c>
      <c r="E4" s="784" t="s">
        <v>606</v>
      </c>
      <c r="F4" s="787" t="s">
        <v>607</v>
      </c>
      <c r="G4" s="788"/>
      <c r="H4" s="788"/>
      <c r="I4" s="788"/>
      <c r="J4" s="788"/>
      <c r="K4" s="787" t="s">
        <v>608</v>
      </c>
      <c r="L4" s="788"/>
      <c r="M4" s="787" t="s">
        <v>830</v>
      </c>
      <c r="N4" s="788"/>
      <c r="O4" s="791" t="s">
        <v>578</v>
      </c>
    </row>
    <row r="5" spans="2:66" ht="12.6" customHeight="1" x14ac:dyDescent="0.4">
      <c r="B5" s="775"/>
      <c r="C5" s="778"/>
      <c r="D5" s="778"/>
      <c r="E5" s="785"/>
      <c r="F5" s="789" t="s">
        <v>831</v>
      </c>
      <c r="G5" s="794" t="s">
        <v>832</v>
      </c>
      <c r="H5" s="795"/>
      <c r="I5" s="789" t="s">
        <v>833</v>
      </c>
      <c r="J5" s="798" t="s">
        <v>834</v>
      </c>
      <c r="K5" s="796" t="s">
        <v>835</v>
      </c>
      <c r="L5" s="789" t="s">
        <v>833</v>
      </c>
      <c r="M5" s="796" t="s">
        <v>835</v>
      </c>
      <c r="N5" s="789" t="s">
        <v>833</v>
      </c>
      <c r="O5" s="792"/>
      <c r="BM5" s="124"/>
      <c r="BN5" s="125"/>
    </row>
    <row r="6" spans="2:66" ht="15" customHeight="1" thickBot="1" x14ac:dyDescent="0.45">
      <c r="B6" s="776"/>
      <c r="C6" s="779"/>
      <c r="D6" s="779"/>
      <c r="E6" s="786"/>
      <c r="F6" s="790"/>
      <c r="G6" s="402" t="s">
        <v>836</v>
      </c>
      <c r="H6" s="402" t="s">
        <v>837</v>
      </c>
      <c r="I6" s="790"/>
      <c r="J6" s="799"/>
      <c r="K6" s="797"/>
      <c r="L6" s="790"/>
      <c r="M6" s="797"/>
      <c r="N6" s="790"/>
      <c r="O6" s="793"/>
      <c r="BM6" s="126"/>
      <c r="BN6" s="125"/>
    </row>
    <row r="7" spans="2:66" ht="24" customHeight="1" x14ac:dyDescent="0.4">
      <c r="B7" s="127"/>
      <c r="C7" s="100"/>
      <c r="D7" s="565"/>
      <c r="E7" s="128"/>
      <c r="F7" s="102"/>
      <c r="G7" s="129"/>
      <c r="H7" s="130"/>
      <c r="I7" s="102"/>
      <c r="J7" s="102"/>
      <c r="K7" s="102"/>
      <c r="L7" s="334" t="str">
        <f t="shared" ref="L7:L17" si="0">IFERROR(VLOOKUP(K7,$CF$102:$CG$104,2,FALSE),"")</f>
        <v/>
      </c>
      <c r="M7" s="102"/>
      <c r="N7" s="334" t="str">
        <f t="shared" ref="N7:N17" si="1">IFERROR(VLOOKUP(M7,$CF$102:$CG$104,2,FALSE),"")</f>
        <v/>
      </c>
      <c r="O7" s="105"/>
      <c r="BM7" s="126"/>
      <c r="BN7" s="125"/>
    </row>
    <row r="8" spans="2:66" ht="24" customHeight="1" x14ac:dyDescent="0.4">
      <c r="B8" s="131"/>
      <c r="C8" s="132"/>
      <c r="D8" s="575"/>
      <c r="E8" s="133"/>
      <c r="F8" s="134"/>
      <c r="G8" s="135"/>
      <c r="H8" s="136"/>
      <c r="I8" s="134"/>
      <c r="J8" s="134"/>
      <c r="K8" s="134"/>
      <c r="L8" s="335" t="str">
        <f t="shared" si="0"/>
        <v/>
      </c>
      <c r="M8" s="134"/>
      <c r="N8" s="335" t="str">
        <f t="shared" si="1"/>
        <v/>
      </c>
      <c r="O8" s="137"/>
      <c r="BM8" s="126"/>
      <c r="BN8" s="125"/>
    </row>
    <row r="9" spans="2:66" ht="24" customHeight="1" x14ac:dyDescent="0.4">
      <c r="B9" s="131"/>
      <c r="C9" s="132"/>
      <c r="D9" s="575"/>
      <c r="E9" s="133"/>
      <c r="F9" s="134"/>
      <c r="G9" s="135"/>
      <c r="H9" s="136"/>
      <c r="I9" s="134"/>
      <c r="J9" s="134"/>
      <c r="K9" s="134"/>
      <c r="L9" s="335" t="str">
        <f t="shared" si="0"/>
        <v/>
      </c>
      <c r="M9" s="134"/>
      <c r="N9" s="335" t="str">
        <f t="shared" si="1"/>
        <v/>
      </c>
      <c r="O9" s="137"/>
      <c r="BM9" s="126"/>
      <c r="BN9" s="125"/>
    </row>
    <row r="10" spans="2:66" ht="24" customHeight="1" x14ac:dyDescent="0.4">
      <c r="B10" s="131"/>
      <c r="C10" s="132"/>
      <c r="D10" s="575"/>
      <c r="E10" s="133"/>
      <c r="F10" s="134"/>
      <c r="G10" s="135"/>
      <c r="H10" s="136"/>
      <c r="I10" s="134"/>
      <c r="J10" s="134"/>
      <c r="K10" s="134"/>
      <c r="L10" s="335" t="str">
        <f t="shared" si="0"/>
        <v/>
      </c>
      <c r="M10" s="134"/>
      <c r="N10" s="335" t="str">
        <f t="shared" si="1"/>
        <v/>
      </c>
      <c r="O10" s="137"/>
      <c r="BM10" s="126"/>
      <c r="BN10" s="125"/>
    </row>
    <row r="11" spans="2:66" ht="24" customHeight="1" x14ac:dyDescent="0.4">
      <c r="B11" s="131"/>
      <c r="C11" s="132"/>
      <c r="D11" s="575"/>
      <c r="E11" s="133"/>
      <c r="F11" s="134"/>
      <c r="G11" s="135"/>
      <c r="H11" s="136"/>
      <c r="I11" s="134"/>
      <c r="J11" s="134"/>
      <c r="K11" s="134"/>
      <c r="L11" s="335" t="str">
        <f t="shared" si="0"/>
        <v/>
      </c>
      <c r="M11" s="134"/>
      <c r="N11" s="335" t="str">
        <f t="shared" si="1"/>
        <v/>
      </c>
      <c r="O11" s="137"/>
      <c r="BM11" s="126"/>
      <c r="BN11" s="125"/>
    </row>
    <row r="12" spans="2:66" ht="24" customHeight="1" x14ac:dyDescent="0.4">
      <c r="B12" s="131"/>
      <c r="C12" s="132"/>
      <c r="D12" s="575"/>
      <c r="E12" s="133"/>
      <c r="F12" s="134"/>
      <c r="G12" s="135"/>
      <c r="H12" s="136"/>
      <c r="I12" s="134"/>
      <c r="J12" s="134"/>
      <c r="K12" s="134"/>
      <c r="L12" s="335" t="str">
        <f t="shared" si="0"/>
        <v/>
      </c>
      <c r="M12" s="134"/>
      <c r="N12" s="335" t="str">
        <f t="shared" si="1"/>
        <v/>
      </c>
      <c r="O12" s="137"/>
      <c r="BM12" s="126"/>
      <c r="BN12" s="125"/>
    </row>
    <row r="13" spans="2:66" ht="24" customHeight="1" x14ac:dyDescent="0.4">
      <c r="B13" s="131"/>
      <c r="C13" s="132"/>
      <c r="D13" s="575"/>
      <c r="E13" s="133"/>
      <c r="F13" s="134"/>
      <c r="G13" s="135"/>
      <c r="H13" s="136"/>
      <c r="I13" s="134"/>
      <c r="J13" s="134"/>
      <c r="K13" s="134"/>
      <c r="L13" s="335" t="str">
        <f t="shared" si="0"/>
        <v/>
      </c>
      <c r="M13" s="134"/>
      <c r="N13" s="335" t="str">
        <f t="shared" si="1"/>
        <v/>
      </c>
      <c r="O13" s="137"/>
      <c r="BM13" s="126"/>
      <c r="BN13" s="125"/>
    </row>
    <row r="14" spans="2:66" ht="24" customHeight="1" x14ac:dyDescent="0.4">
      <c r="B14" s="131"/>
      <c r="C14" s="132"/>
      <c r="D14" s="575"/>
      <c r="E14" s="133"/>
      <c r="F14" s="134"/>
      <c r="G14" s="135"/>
      <c r="H14" s="136"/>
      <c r="I14" s="134"/>
      <c r="J14" s="134"/>
      <c r="K14" s="134"/>
      <c r="L14" s="335" t="str">
        <f t="shared" si="0"/>
        <v/>
      </c>
      <c r="M14" s="134"/>
      <c r="N14" s="335" t="str">
        <f t="shared" si="1"/>
        <v/>
      </c>
      <c r="O14" s="137"/>
      <c r="BM14" s="126"/>
      <c r="BN14" s="125"/>
    </row>
    <row r="15" spans="2:66" ht="24" customHeight="1" x14ac:dyDescent="0.4">
      <c r="B15" s="131"/>
      <c r="C15" s="132"/>
      <c r="D15" s="575"/>
      <c r="E15" s="133"/>
      <c r="F15" s="134"/>
      <c r="G15" s="135"/>
      <c r="H15" s="136"/>
      <c r="I15" s="134"/>
      <c r="J15" s="134"/>
      <c r="K15" s="134"/>
      <c r="L15" s="335" t="str">
        <f t="shared" si="0"/>
        <v/>
      </c>
      <c r="M15" s="134"/>
      <c r="N15" s="335" t="str">
        <f t="shared" si="1"/>
        <v/>
      </c>
      <c r="O15" s="137"/>
      <c r="BM15" s="126"/>
      <c r="BN15" s="125"/>
    </row>
    <row r="16" spans="2:66" ht="24" customHeight="1" x14ac:dyDescent="0.4">
      <c r="B16" s="131"/>
      <c r="C16" s="132"/>
      <c r="D16" s="575"/>
      <c r="E16" s="133"/>
      <c r="F16" s="134"/>
      <c r="G16" s="135"/>
      <c r="H16" s="136"/>
      <c r="I16" s="134"/>
      <c r="J16" s="134"/>
      <c r="K16" s="134"/>
      <c r="L16" s="335" t="str">
        <f t="shared" si="0"/>
        <v/>
      </c>
      <c r="M16" s="134"/>
      <c r="N16" s="335" t="str">
        <f t="shared" si="1"/>
        <v/>
      </c>
      <c r="O16" s="137"/>
      <c r="BM16" s="126"/>
      <c r="BN16" s="125"/>
    </row>
    <row r="17" spans="2:66" ht="24" customHeight="1" x14ac:dyDescent="0.4">
      <c r="B17" s="131"/>
      <c r="C17" s="132"/>
      <c r="D17" s="575"/>
      <c r="E17" s="133"/>
      <c r="F17" s="134"/>
      <c r="G17" s="135"/>
      <c r="H17" s="136"/>
      <c r="I17" s="134"/>
      <c r="J17" s="134"/>
      <c r="K17" s="134"/>
      <c r="L17" s="335" t="str">
        <f t="shared" si="0"/>
        <v/>
      </c>
      <c r="M17" s="134"/>
      <c r="N17" s="335" t="str">
        <f t="shared" si="1"/>
        <v/>
      </c>
      <c r="O17" s="137"/>
      <c r="BM17" s="126"/>
      <c r="BN17" s="125"/>
    </row>
    <row r="18" spans="2:66" ht="24" customHeight="1" x14ac:dyDescent="0.4">
      <c r="B18" s="131"/>
      <c r="C18" s="132"/>
      <c r="D18" s="575"/>
      <c r="E18" s="133"/>
      <c r="F18" s="134"/>
      <c r="G18" s="135"/>
      <c r="H18" s="136"/>
      <c r="I18" s="134"/>
      <c r="J18" s="134"/>
      <c r="K18" s="134"/>
      <c r="L18" s="335" t="str">
        <f t="shared" ref="L18:L21" si="2">IFERROR(VLOOKUP(K18,$CF$102:$CG$104,2,FALSE),"")</f>
        <v/>
      </c>
      <c r="M18" s="134"/>
      <c r="N18" s="335" t="str">
        <f t="shared" ref="N18:N21" si="3">IFERROR(VLOOKUP(M18,$CF$102:$CG$104,2,FALSE),"")</f>
        <v/>
      </c>
      <c r="O18" s="137"/>
      <c r="BM18" s="126"/>
      <c r="BN18" s="125"/>
    </row>
    <row r="19" spans="2:66" ht="24" customHeight="1" x14ac:dyDescent="0.4">
      <c r="B19" s="131"/>
      <c r="C19" s="132"/>
      <c r="D19" s="575"/>
      <c r="E19" s="133"/>
      <c r="F19" s="134"/>
      <c r="G19" s="135"/>
      <c r="H19" s="136"/>
      <c r="I19" s="134"/>
      <c r="J19" s="134"/>
      <c r="K19" s="134"/>
      <c r="L19" s="335" t="str">
        <f t="shared" si="2"/>
        <v/>
      </c>
      <c r="M19" s="134"/>
      <c r="N19" s="335" t="str">
        <f t="shared" si="3"/>
        <v/>
      </c>
      <c r="O19" s="137"/>
      <c r="BM19" s="126"/>
      <c r="BN19" s="125"/>
    </row>
    <row r="20" spans="2:66" ht="24" customHeight="1" x14ac:dyDescent="0.4">
      <c r="B20" s="131"/>
      <c r="C20" s="132"/>
      <c r="D20" s="575"/>
      <c r="E20" s="133"/>
      <c r="F20" s="134"/>
      <c r="G20" s="135"/>
      <c r="H20" s="136"/>
      <c r="I20" s="134"/>
      <c r="J20" s="134"/>
      <c r="K20" s="134"/>
      <c r="L20" s="335" t="str">
        <f t="shared" si="2"/>
        <v/>
      </c>
      <c r="M20" s="134"/>
      <c r="N20" s="335" t="str">
        <f t="shared" si="3"/>
        <v/>
      </c>
      <c r="O20" s="137"/>
      <c r="BM20" s="126"/>
      <c r="BN20" s="125"/>
    </row>
    <row r="21" spans="2:66" ht="24" customHeight="1" x14ac:dyDescent="0.4">
      <c r="B21" s="131"/>
      <c r="C21" s="132"/>
      <c r="D21" s="575"/>
      <c r="E21" s="133"/>
      <c r="F21" s="134"/>
      <c r="G21" s="135"/>
      <c r="H21" s="136"/>
      <c r="I21" s="134"/>
      <c r="J21" s="134"/>
      <c r="K21" s="134"/>
      <c r="L21" s="335" t="str">
        <f t="shared" si="2"/>
        <v/>
      </c>
      <c r="M21" s="134"/>
      <c r="N21" s="335" t="str">
        <f t="shared" si="3"/>
        <v/>
      </c>
      <c r="O21" s="137"/>
      <c r="BM21" s="126"/>
      <c r="BN21" s="125"/>
    </row>
    <row r="22" spans="2:66" ht="24" customHeight="1" x14ac:dyDescent="0.4">
      <c r="B22" s="131"/>
      <c r="C22" s="132"/>
      <c r="D22" s="575"/>
      <c r="E22" s="133"/>
      <c r="F22" s="134"/>
      <c r="G22" s="135"/>
      <c r="H22" s="136"/>
      <c r="I22" s="134"/>
      <c r="J22" s="134"/>
      <c r="K22" s="134"/>
      <c r="L22" s="335" t="str">
        <f>IFERROR(VLOOKUP(K22,$CF$102:$CG$104,2,FALSE),"")</f>
        <v/>
      </c>
      <c r="M22" s="134"/>
      <c r="N22" s="335" t="str">
        <f>IFERROR(VLOOKUP(M22,$CF$102:$CG$104,2,FALSE),"")</f>
        <v/>
      </c>
      <c r="O22" s="137"/>
      <c r="BM22" s="126"/>
      <c r="BN22" s="125"/>
    </row>
    <row r="23" spans="2:66" ht="24" customHeight="1" x14ac:dyDescent="0.4">
      <c r="B23" s="131"/>
      <c r="C23" s="132"/>
      <c r="D23" s="575"/>
      <c r="E23" s="133"/>
      <c r="F23" s="134"/>
      <c r="G23" s="135"/>
      <c r="H23" s="136"/>
      <c r="I23" s="134"/>
      <c r="J23" s="134"/>
      <c r="K23" s="134"/>
      <c r="L23" s="335" t="str">
        <f>IFERROR(VLOOKUP(K23,$CF$102:$CG$104,2,FALSE),"")</f>
        <v/>
      </c>
      <c r="M23" s="134"/>
      <c r="N23" s="335" t="str">
        <f>IFERROR(VLOOKUP(M23,$CF$102:$CG$104,2,FALSE),"")</f>
        <v/>
      </c>
      <c r="O23" s="137"/>
      <c r="BM23" s="126"/>
      <c r="BN23" s="125"/>
    </row>
    <row r="24" spans="2:66" ht="24" customHeight="1" x14ac:dyDescent="0.4">
      <c r="B24" s="131"/>
      <c r="C24" s="132"/>
      <c r="D24" s="575"/>
      <c r="E24" s="133"/>
      <c r="F24" s="134"/>
      <c r="G24" s="135"/>
      <c r="H24" s="136"/>
      <c r="I24" s="134"/>
      <c r="J24" s="134"/>
      <c r="K24" s="134"/>
      <c r="L24" s="335" t="str">
        <f>IFERROR(VLOOKUP(K24,$CF$102:$CG$104,2,FALSE),"")</f>
        <v/>
      </c>
      <c r="M24" s="134"/>
      <c r="N24" s="335" t="str">
        <f>IFERROR(VLOOKUP(M24,$CF$102:$CG$104,2,FALSE),"")</f>
        <v/>
      </c>
      <c r="O24" s="137"/>
      <c r="BM24" s="126"/>
      <c r="BN24" s="125"/>
    </row>
    <row r="25" spans="2:66" ht="24" customHeight="1" x14ac:dyDescent="0.4">
      <c r="B25" s="131"/>
      <c r="C25" s="132"/>
      <c r="D25" s="575"/>
      <c r="E25" s="133"/>
      <c r="F25" s="134"/>
      <c r="G25" s="135"/>
      <c r="H25" s="136"/>
      <c r="I25" s="134"/>
      <c r="J25" s="134"/>
      <c r="K25" s="134"/>
      <c r="L25" s="335" t="str">
        <f>IFERROR(VLOOKUP(K25,$CF$102:$CG$104,2,FALSE),"")</f>
        <v/>
      </c>
      <c r="M25" s="134"/>
      <c r="N25" s="335" t="str">
        <f>IFERROR(VLOOKUP(M25,$CF$102:$CG$104,2,FALSE),"")</f>
        <v/>
      </c>
      <c r="O25" s="137"/>
      <c r="BM25" s="126"/>
      <c r="BN25" s="125"/>
    </row>
    <row r="26" spans="2:66" ht="24" customHeight="1" thickBot="1" x14ac:dyDescent="0.45">
      <c r="B26" s="138"/>
      <c r="C26" s="139"/>
      <c r="D26" s="576"/>
      <c r="E26" s="140"/>
      <c r="F26" s="141"/>
      <c r="G26" s="142"/>
      <c r="H26" s="143"/>
      <c r="I26" s="141"/>
      <c r="J26" s="141"/>
      <c r="K26" s="141"/>
      <c r="L26" s="336" t="str">
        <f>IFERROR(VLOOKUP(K26,$CF$102:$CG$104,2,FALSE),"")</f>
        <v/>
      </c>
      <c r="M26" s="141"/>
      <c r="N26" s="336" t="str">
        <f>IFERROR(VLOOKUP(M26,$CF$102:$CG$104,2,FALSE),"")</f>
        <v/>
      </c>
      <c r="O26" s="144"/>
      <c r="BM26" s="126"/>
      <c r="BN26" s="125"/>
    </row>
    <row r="27" spans="2:66" ht="12" customHeight="1" x14ac:dyDescent="0.4">
      <c r="I27" s="145"/>
      <c r="J27" s="145"/>
      <c r="K27" s="145"/>
      <c r="L27" s="145"/>
      <c r="M27" s="145"/>
      <c r="N27" s="44"/>
      <c r="O27" s="44"/>
      <c r="BM27" s="126"/>
      <c r="BN27" s="125"/>
    </row>
    <row r="28" spans="2:66" ht="12" customHeight="1" x14ac:dyDescent="0.4">
      <c r="B28" s="10" t="s">
        <v>673</v>
      </c>
      <c r="C28" s="5" t="s">
        <v>661</v>
      </c>
      <c r="I28" s="145"/>
      <c r="J28" s="145"/>
      <c r="K28" s="145"/>
      <c r="L28" s="145"/>
      <c r="M28" s="145"/>
      <c r="N28" s="44"/>
      <c r="O28" s="44"/>
      <c r="BM28" s="126"/>
      <c r="BN28" s="125"/>
    </row>
    <row r="29" spans="2:66" ht="12" customHeight="1" x14ac:dyDescent="0.4">
      <c r="B29" s="10"/>
      <c r="C29" s="5" t="s">
        <v>842</v>
      </c>
      <c r="I29" s="145"/>
      <c r="J29" s="145"/>
      <c r="K29" s="145"/>
      <c r="L29" s="145"/>
      <c r="M29" s="145"/>
      <c r="N29" s="44"/>
      <c r="O29" s="44"/>
      <c r="BM29" s="126"/>
      <c r="BN29" s="125"/>
    </row>
    <row r="30" spans="2:66" ht="12" customHeight="1" x14ac:dyDescent="0.4">
      <c r="B30" s="10" t="s">
        <v>672</v>
      </c>
      <c r="C30" s="5" t="s">
        <v>843</v>
      </c>
      <c r="I30" s="145"/>
      <c r="J30" s="145"/>
      <c r="K30" s="145"/>
      <c r="L30" s="145"/>
      <c r="M30" s="145"/>
      <c r="N30" s="44"/>
      <c r="O30" s="44"/>
      <c r="BM30" s="126"/>
      <c r="BN30" s="125"/>
    </row>
    <row r="31" spans="2:66" ht="12" customHeight="1" x14ac:dyDescent="0.4">
      <c r="B31" s="10"/>
      <c r="C31" s="5" t="s">
        <v>888</v>
      </c>
      <c r="I31" s="145"/>
      <c r="J31" s="145"/>
      <c r="K31" s="145"/>
      <c r="L31" s="145"/>
      <c r="M31" s="145"/>
      <c r="N31" s="44"/>
      <c r="O31" s="44"/>
      <c r="BM31" s="126"/>
      <c r="BN31" s="125"/>
    </row>
    <row r="32" spans="2:66" ht="12" customHeight="1" x14ac:dyDescent="0.4">
      <c r="B32" s="10" t="s">
        <v>671</v>
      </c>
      <c r="C32" s="5" t="s">
        <v>844</v>
      </c>
      <c r="I32" s="145"/>
      <c r="J32" s="145"/>
      <c r="K32" s="145"/>
      <c r="L32" s="145"/>
      <c r="M32" s="145"/>
      <c r="N32" s="44"/>
      <c r="O32" s="44"/>
      <c r="BM32" s="126"/>
      <c r="BN32" s="125"/>
    </row>
    <row r="33" spans="2:66" ht="12" customHeight="1" x14ac:dyDescent="0.4">
      <c r="B33" s="10"/>
      <c r="C33" s="5" t="s">
        <v>845</v>
      </c>
      <c r="I33" s="145"/>
      <c r="J33" s="145"/>
      <c r="K33" s="145"/>
      <c r="L33" s="145"/>
      <c r="M33" s="145"/>
      <c r="N33" s="44"/>
      <c r="O33" s="44"/>
      <c r="BM33" s="126"/>
      <c r="BN33" s="125"/>
    </row>
    <row r="34" spans="2:66" ht="12" customHeight="1" x14ac:dyDescent="0.4">
      <c r="B34" s="10"/>
      <c r="C34" s="5" t="s">
        <v>846</v>
      </c>
      <c r="I34" s="145"/>
      <c r="J34" s="145"/>
      <c r="K34" s="145"/>
      <c r="L34" s="145"/>
      <c r="M34" s="145"/>
      <c r="N34" s="44"/>
      <c r="O34" s="44"/>
      <c r="BM34" s="126"/>
      <c r="BN34" s="125"/>
    </row>
    <row r="35" spans="2:66" ht="12" customHeight="1" x14ac:dyDescent="0.4">
      <c r="B35" s="10" t="s">
        <v>670</v>
      </c>
      <c r="C35" s="5" t="s">
        <v>847</v>
      </c>
      <c r="I35" s="145"/>
      <c r="J35" s="145"/>
      <c r="K35" s="145"/>
      <c r="L35" s="145"/>
      <c r="M35" s="145"/>
      <c r="N35" s="44"/>
      <c r="O35" s="44"/>
      <c r="BM35" s="126"/>
      <c r="BN35" s="125"/>
    </row>
    <row r="36" spans="2:66" ht="12" customHeight="1" x14ac:dyDescent="0.4">
      <c r="B36" s="10"/>
      <c r="C36" s="5" t="s">
        <v>848</v>
      </c>
      <c r="I36" s="41"/>
      <c r="J36" s="41"/>
      <c r="K36" s="41"/>
      <c r="L36" s="41"/>
      <c r="M36" s="41"/>
      <c r="N36" s="41"/>
      <c r="O36" s="41"/>
      <c r="BM36" s="146"/>
      <c r="BN36" s="125"/>
    </row>
    <row r="37" spans="2:66" ht="12" customHeight="1" x14ac:dyDescent="0.4">
      <c r="B37" s="10" t="s">
        <v>669</v>
      </c>
      <c r="C37" s="5" t="s">
        <v>849</v>
      </c>
      <c r="I37" s="41"/>
      <c r="J37" s="41"/>
      <c r="K37" s="41"/>
      <c r="L37" s="41"/>
      <c r="M37" s="41"/>
      <c r="N37" s="41"/>
      <c r="O37" s="41"/>
      <c r="BM37" s="147"/>
      <c r="BN37" s="125"/>
    </row>
    <row r="38" spans="2:66" ht="12" customHeight="1" x14ac:dyDescent="0.4">
      <c r="B38" s="10"/>
      <c r="C38" s="5" t="s">
        <v>850</v>
      </c>
      <c r="I38" s="41"/>
      <c r="J38" s="41"/>
      <c r="K38" s="41"/>
      <c r="L38" s="41"/>
      <c r="M38" s="41"/>
      <c r="N38" s="41"/>
      <c r="O38" s="41"/>
      <c r="BM38" s="147"/>
      <c r="BN38" s="125"/>
    </row>
    <row r="39" spans="2:66" ht="12" customHeight="1" x14ac:dyDescent="0.4">
      <c r="B39" s="10"/>
      <c r="C39" s="5" t="s">
        <v>851</v>
      </c>
      <c r="I39" s="41"/>
      <c r="J39" s="41"/>
      <c r="K39" s="41"/>
      <c r="L39" s="41"/>
      <c r="M39" s="41"/>
      <c r="N39" s="41"/>
      <c r="O39" s="41"/>
      <c r="BM39" s="147"/>
      <c r="BN39" s="125"/>
    </row>
    <row r="40" spans="2:66" ht="12" customHeight="1" x14ac:dyDescent="0.4">
      <c r="B40" s="10" t="s">
        <v>602</v>
      </c>
      <c r="C40" s="324" t="s">
        <v>784</v>
      </c>
      <c r="I40" s="41"/>
      <c r="J40" s="41"/>
      <c r="K40" s="41"/>
      <c r="L40" s="41"/>
      <c r="M40" s="41"/>
      <c r="N40" s="41"/>
      <c r="O40" s="41"/>
      <c r="BM40" s="147"/>
      <c r="BN40" s="125"/>
    </row>
    <row r="41" spans="2:66" ht="12" customHeight="1" x14ac:dyDescent="0.4">
      <c r="I41" s="41"/>
      <c r="J41" s="41"/>
      <c r="K41" s="41"/>
      <c r="L41" s="41"/>
      <c r="M41" s="41"/>
      <c r="N41" s="41"/>
      <c r="O41" s="41"/>
      <c r="BM41" s="147"/>
      <c r="BN41" s="125"/>
    </row>
    <row r="42" spans="2:66" ht="12" customHeight="1" x14ac:dyDescent="0.4">
      <c r="I42" s="41"/>
      <c r="J42" s="41"/>
      <c r="K42" s="41"/>
      <c r="L42" s="41"/>
      <c r="M42" s="41"/>
      <c r="N42" s="41"/>
      <c r="O42" s="41"/>
      <c r="BM42" s="147"/>
      <c r="BN42" s="125"/>
    </row>
    <row r="43" spans="2:66" ht="12" customHeight="1" x14ac:dyDescent="0.4">
      <c r="I43" s="41"/>
      <c r="J43" s="41"/>
      <c r="K43" s="41"/>
      <c r="L43" s="41"/>
      <c r="M43" s="41"/>
      <c r="N43" s="41"/>
      <c r="O43" s="41"/>
      <c r="BM43" s="147"/>
      <c r="BN43" s="125"/>
    </row>
    <row r="44" spans="2:66" ht="12" customHeight="1" x14ac:dyDescent="0.4">
      <c r="I44" s="41"/>
      <c r="J44" s="41"/>
      <c r="K44" s="41"/>
      <c r="L44" s="41"/>
      <c r="M44" s="41"/>
      <c r="N44" s="41"/>
      <c r="O44" s="41"/>
      <c r="BM44" s="147"/>
      <c r="BN44" s="125"/>
    </row>
    <row r="45" spans="2:66" ht="12" customHeight="1" x14ac:dyDescent="0.4">
      <c r="B45" s="41"/>
      <c r="C45" s="41"/>
      <c r="D45" s="41"/>
      <c r="G45" s="41"/>
      <c r="H45" s="41"/>
      <c r="I45" s="41"/>
      <c r="J45" s="41"/>
      <c r="K45" s="41"/>
      <c r="L45" s="41"/>
      <c r="M45" s="41"/>
      <c r="N45" s="41"/>
      <c r="O45" s="41"/>
      <c r="BM45" s="147"/>
      <c r="BN45" s="125"/>
    </row>
    <row r="46" spans="2:66" ht="12" customHeight="1" x14ac:dyDescent="0.4">
      <c r="B46" s="148"/>
      <c r="C46" s="41"/>
      <c r="D46" s="41"/>
      <c r="E46" s="41"/>
      <c r="F46" s="41"/>
      <c r="G46" s="41"/>
      <c r="H46" s="41"/>
      <c r="I46" s="41"/>
      <c r="J46" s="41"/>
      <c r="K46" s="41"/>
      <c r="L46" s="41"/>
      <c r="M46" s="41"/>
      <c r="N46" s="41"/>
      <c r="O46" s="41"/>
      <c r="BM46" s="147"/>
      <c r="BN46" s="125"/>
    </row>
    <row r="47" spans="2:66" ht="12" customHeight="1" x14ac:dyDescent="0.4">
      <c r="B47" s="148"/>
      <c r="C47" s="41"/>
      <c r="D47" s="41"/>
      <c r="E47" s="41"/>
      <c r="F47" s="41"/>
      <c r="G47" s="41"/>
      <c r="H47" s="41"/>
      <c r="I47" s="41"/>
      <c r="J47" s="41"/>
      <c r="K47" s="41"/>
      <c r="L47" s="41"/>
      <c r="M47" s="41"/>
      <c r="N47" s="41"/>
      <c r="O47" s="41"/>
      <c r="BM47" s="147"/>
      <c r="BN47" s="125"/>
    </row>
    <row r="48" spans="2:66" ht="12" customHeight="1" x14ac:dyDescent="0.4">
      <c r="BM48" s="147"/>
      <c r="BN48" s="125"/>
    </row>
    <row r="49" spans="65:66" ht="12" customHeight="1" x14ac:dyDescent="0.4">
      <c r="BM49" s="147"/>
      <c r="BN49" s="125"/>
    </row>
    <row r="50" spans="65:66" ht="12" customHeight="1" x14ac:dyDescent="0.4">
      <c r="BM50" s="147"/>
      <c r="BN50" s="125"/>
    </row>
    <row r="51" spans="65:66" ht="12" customHeight="1" x14ac:dyDescent="0.4">
      <c r="BM51" s="147"/>
      <c r="BN51" s="125"/>
    </row>
    <row r="52" spans="65:66" ht="12" customHeight="1" x14ac:dyDescent="0.4">
      <c r="BM52" s="147"/>
      <c r="BN52" s="125"/>
    </row>
    <row r="53" spans="65:66" ht="12" customHeight="1" x14ac:dyDescent="0.4">
      <c r="BM53" s="147"/>
      <c r="BN53" s="125"/>
    </row>
    <row r="54" spans="65:66" ht="12" customHeight="1" x14ac:dyDescent="0.4">
      <c r="BM54" s="147"/>
      <c r="BN54" s="125"/>
    </row>
    <row r="55" spans="65:66" ht="12" customHeight="1" x14ac:dyDescent="0.4">
      <c r="BM55" s="147"/>
      <c r="BN55" s="125"/>
    </row>
    <row r="56" spans="65:66" ht="12" customHeight="1" x14ac:dyDescent="0.4">
      <c r="BM56" s="147"/>
      <c r="BN56" s="125"/>
    </row>
    <row r="57" spans="65:66" ht="12" customHeight="1" x14ac:dyDescent="0.4">
      <c r="BM57" s="147"/>
      <c r="BN57" s="125"/>
    </row>
    <row r="58" spans="65:66" ht="12" customHeight="1" x14ac:dyDescent="0.4">
      <c r="BM58" s="147"/>
      <c r="BN58" s="125"/>
    </row>
    <row r="59" spans="65:66" ht="12" customHeight="1" x14ac:dyDescent="0.4">
      <c r="BM59" s="147"/>
      <c r="BN59" s="125"/>
    </row>
    <row r="60" spans="65:66" ht="12" customHeight="1" x14ac:dyDescent="0.4">
      <c r="BM60" s="147"/>
      <c r="BN60" s="125"/>
    </row>
    <row r="61" spans="65:66" ht="12" customHeight="1" x14ac:dyDescent="0.4">
      <c r="BM61" s="147"/>
      <c r="BN61" s="125"/>
    </row>
    <row r="62" spans="65:66" ht="12" customHeight="1" x14ac:dyDescent="0.4">
      <c r="BM62" s="147"/>
      <c r="BN62" s="125"/>
    </row>
    <row r="63" spans="65:66" ht="12" customHeight="1" x14ac:dyDescent="0.4">
      <c r="BM63" s="147"/>
      <c r="BN63" s="125"/>
    </row>
    <row r="64" spans="65:66" ht="12" customHeight="1" x14ac:dyDescent="0.4">
      <c r="BM64" s="147"/>
      <c r="BN64" s="125"/>
    </row>
    <row r="65" spans="65:66" ht="12" customHeight="1" x14ac:dyDescent="0.4">
      <c r="BM65" s="147"/>
      <c r="BN65" s="125"/>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661</v>
      </c>
      <c r="BZ101" s="5" t="s">
        <v>852</v>
      </c>
    </row>
    <row r="102" spans="77:85" ht="12" customHeight="1" x14ac:dyDescent="0.4">
      <c r="BY102" s="36" t="s">
        <v>609</v>
      </c>
      <c r="BZ102" s="36">
        <v>1</v>
      </c>
      <c r="CB102" s="36" t="s">
        <v>666</v>
      </c>
      <c r="CD102" s="36" t="s">
        <v>662</v>
      </c>
      <c r="CF102" s="110" t="s">
        <v>838</v>
      </c>
      <c r="CG102" s="111" t="s">
        <v>662</v>
      </c>
    </row>
    <row r="103" spans="77:85" ht="12" customHeight="1" x14ac:dyDescent="0.4">
      <c r="BY103" s="112" t="s">
        <v>610</v>
      </c>
      <c r="BZ103" s="112">
        <v>0</v>
      </c>
      <c r="CB103" s="112" t="s">
        <v>667</v>
      </c>
      <c r="CD103" s="112" t="s">
        <v>663</v>
      </c>
      <c r="CF103" s="113" t="s">
        <v>839</v>
      </c>
      <c r="CG103" s="114" t="s">
        <v>663</v>
      </c>
    </row>
    <row r="104" spans="77:85" ht="12" customHeight="1" thickBot="1" x14ac:dyDescent="0.45">
      <c r="BY104" s="112" t="s">
        <v>611</v>
      </c>
      <c r="BZ104" s="112">
        <v>0</v>
      </c>
      <c r="CB104" s="112" t="s">
        <v>668</v>
      </c>
      <c r="CD104" s="112" t="s">
        <v>664</v>
      </c>
      <c r="CF104" s="115" t="s">
        <v>840</v>
      </c>
      <c r="CG104" s="116" t="s">
        <v>664</v>
      </c>
    </row>
    <row r="105" spans="77:85" ht="12" customHeight="1" thickBot="1" x14ac:dyDescent="0.45">
      <c r="BY105" s="112" t="s">
        <v>612</v>
      </c>
      <c r="BZ105" s="112">
        <v>0</v>
      </c>
      <c r="CB105" s="37" t="s">
        <v>841</v>
      </c>
      <c r="CD105" s="37" t="s">
        <v>665</v>
      </c>
    </row>
    <row r="106" spans="77:85" ht="12" customHeight="1" x14ac:dyDescent="0.4">
      <c r="BY106" s="112" t="s">
        <v>613</v>
      </c>
      <c r="BZ106" s="112">
        <v>0</v>
      </c>
    </row>
    <row r="107" spans="77:85" ht="12" customHeight="1" thickBot="1" x14ac:dyDescent="0.45">
      <c r="BY107" s="112" t="s">
        <v>614</v>
      </c>
      <c r="BZ107" s="112">
        <v>0</v>
      </c>
    </row>
    <row r="108" spans="77:85" ht="12" customHeight="1" x14ac:dyDescent="0.4">
      <c r="BY108" s="112" t="s">
        <v>615</v>
      </c>
      <c r="BZ108" s="112">
        <v>0</v>
      </c>
      <c r="CB108" s="36" t="s">
        <v>853</v>
      </c>
    </row>
    <row r="109" spans="77:85" ht="12" customHeight="1" x14ac:dyDescent="0.4">
      <c r="BY109" s="112" t="s">
        <v>616</v>
      </c>
      <c r="BZ109" s="112">
        <v>0</v>
      </c>
      <c r="CB109" s="112" t="s">
        <v>854</v>
      </c>
    </row>
    <row r="110" spans="77:85" ht="12" customHeight="1" x14ac:dyDescent="0.4">
      <c r="BY110" s="112" t="s">
        <v>617</v>
      </c>
      <c r="BZ110" s="112">
        <v>0</v>
      </c>
      <c r="CB110" s="112" t="s">
        <v>855</v>
      </c>
    </row>
    <row r="111" spans="77:85" ht="12" customHeight="1" thickBot="1" x14ac:dyDescent="0.45">
      <c r="BY111" s="112" t="s">
        <v>618</v>
      </c>
      <c r="BZ111" s="112">
        <v>0</v>
      </c>
      <c r="CB111" s="37" t="s">
        <v>841</v>
      </c>
    </row>
    <row r="112" spans="77:85" ht="12" customHeight="1" x14ac:dyDescent="0.4">
      <c r="BY112" s="112" t="s">
        <v>619</v>
      </c>
      <c r="BZ112" s="112">
        <v>0</v>
      </c>
    </row>
    <row r="113" spans="77:78" ht="12" customHeight="1" x14ac:dyDescent="0.4">
      <c r="BY113" s="112" t="s">
        <v>620</v>
      </c>
      <c r="BZ113" s="112">
        <v>0</v>
      </c>
    </row>
    <row r="114" spans="77:78" ht="12" customHeight="1" x14ac:dyDescent="0.4">
      <c r="BY114" s="112" t="s">
        <v>621</v>
      </c>
      <c r="BZ114" s="112">
        <v>0</v>
      </c>
    </row>
    <row r="115" spans="77:78" ht="12" customHeight="1" x14ac:dyDescent="0.4">
      <c r="BY115" s="112" t="s">
        <v>622</v>
      </c>
      <c r="BZ115" s="112">
        <v>0</v>
      </c>
    </row>
    <row r="116" spans="77:78" ht="12" customHeight="1" x14ac:dyDescent="0.4">
      <c r="BY116" s="112" t="s">
        <v>623</v>
      </c>
      <c r="BZ116" s="112">
        <v>0</v>
      </c>
    </row>
    <row r="117" spans="77:78" ht="12" customHeight="1" x14ac:dyDescent="0.4">
      <c r="BY117" s="112" t="s">
        <v>624</v>
      </c>
      <c r="BZ117" s="112">
        <v>0</v>
      </c>
    </row>
    <row r="118" spans="77:78" ht="12" customHeight="1" x14ac:dyDescent="0.4">
      <c r="BY118" s="112" t="s">
        <v>625</v>
      </c>
      <c r="BZ118" s="112">
        <v>0</v>
      </c>
    </row>
    <row r="119" spans="77:78" ht="12" customHeight="1" x14ac:dyDescent="0.4">
      <c r="BY119" s="112" t="s">
        <v>626</v>
      </c>
      <c r="BZ119" s="112">
        <v>0</v>
      </c>
    </row>
    <row r="120" spans="77:78" ht="12" customHeight="1" x14ac:dyDescent="0.4">
      <c r="BY120" s="112" t="s">
        <v>627</v>
      </c>
      <c r="BZ120" s="112">
        <v>0</v>
      </c>
    </row>
    <row r="121" spans="77:78" ht="12" customHeight="1" x14ac:dyDescent="0.4">
      <c r="BY121" s="112" t="s">
        <v>628</v>
      </c>
      <c r="BZ121" s="112">
        <v>0</v>
      </c>
    </row>
    <row r="122" spans="77:78" ht="12" customHeight="1" x14ac:dyDescent="0.4">
      <c r="BY122" s="112" t="s">
        <v>629</v>
      </c>
      <c r="BZ122" s="112">
        <v>0</v>
      </c>
    </row>
    <row r="123" spans="77:78" ht="12" customHeight="1" x14ac:dyDescent="0.4">
      <c r="BY123" s="112" t="s">
        <v>630</v>
      </c>
      <c r="BZ123" s="112">
        <v>0</v>
      </c>
    </row>
    <row r="124" spans="77:78" ht="12" customHeight="1" x14ac:dyDescent="0.4">
      <c r="BY124" s="112" t="s">
        <v>631</v>
      </c>
      <c r="BZ124" s="112">
        <v>0</v>
      </c>
    </row>
    <row r="125" spans="77:78" ht="12" customHeight="1" x14ac:dyDescent="0.4">
      <c r="BY125" s="112" t="s">
        <v>632</v>
      </c>
      <c r="BZ125" s="112">
        <v>0</v>
      </c>
    </row>
    <row r="126" spans="77:78" ht="12" customHeight="1" x14ac:dyDescent="0.4">
      <c r="BY126" s="112" t="s">
        <v>633</v>
      </c>
      <c r="BZ126" s="112">
        <v>0</v>
      </c>
    </row>
    <row r="127" spans="77:78" ht="12" customHeight="1" x14ac:dyDescent="0.4">
      <c r="BY127" s="112" t="s">
        <v>634</v>
      </c>
      <c r="BZ127" s="112">
        <v>0</v>
      </c>
    </row>
    <row r="128" spans="77:78" ht="12" customHeight="1" x14ac:dyDescent="0.4">
      <c r="BY128" s="112" t="s">
        <v>635</v>
      </c>
      <c r="BZ128" s="112">
        <v>0</v>
      </c>
    </row>
    <row r="129" spans="77:78" ht="12" customHeight="1" x14ac:dyDescent="0.4">
      <c r="BY129" s="112" t="s">
        <v>636</v>
      </c>
      <c r="BZ129" s="112">
        <v>0</v>
      </c>
    </row>
    <row r="130" spans="77:78" ht="12" customHeight="1" x14ac:dyDescent="0.4">
      <c r="BY130" s="112" t="s">
        <v>637</v>
      </c>
      <c r="BZ130" s="112">
        <v>1</v>
      </c>
    </row>
    <row r="131" spans="77:78" ht="12" customHeight="1" x14ac:dyDescent="0.4">
      <c r="BY131" s="112" t="s">
        <v>638</v>
      </c>
      <c r="BZ131" s="112">
        <v>1</v>
      </c>
    </row>
    <row r="132" spans="77:78" ht="12" customHeight="1" x14ac:dyDescent="0.4">
      <c r="BY132" s="112" t="s">
        <v>639</v>
      </c>
      <c r="BZ132" s="112">
        <v>1</v>
      </c>
    </row>
    <row r="133" spans="77:78" ht="12" customHeight="1" x14ac:dyDescent="0.4">
      <c r="BY133" s="112" t="s">
        <v>640</v>
      </c>
      <c r="BZ133" s="112">
        <v>1</v>
      </c>
    </row>
    <row r="134" spans="77:78" ht="12" customHeight="1" x14ac:dyDescent="0.4">
      <c r="BY134" s="112" t="s">
        <v>641</v>
      </c>
      <c r="BZ134" s="112">
        <v>1</v>
      </c>
    </row>
    <row r="135" spans="77:78" ht="12" customHeight="1" x14ac:dyDescent="0.4">
      <c r="BY135" s="112" t="s">
        <v>642</v>
      </c>
      <c r="BZ135" s="112">
        <v>1</v>
      </c>
    </row>
    <row r="136" spans="77:78" ht="12" customHeight="1" x14ac:dyDescent="0.4">
      <c r="BY136" s="112" t="s">
        <v>643</v>
      </c>
      <c r="BZ136" s="112">
        <v>1</v>
      </c>
    </row>
    <row r="137" spans="77:78" ht="12" customHeight="1" x14ac:dyDescent="0.4">
      <c r="BY137" s="112" t="s">
        <v>644</v>
      </c>
      <c r="BZ137" s="112">
        <v>1</v>
      </c>
    </row>
    <row r="138" spans="77:78" ht="12" customHeight="1" x14ac:dyDescent="0.4">
      <c r="BY138" s="112" t="s">
        <v>645</v>
      </c>
      <c r="BZ138" s="112">
        <v>1</v>
      </c>
    </row>
    <row r="139" spans="77:78" ht="12" customHeight="1" x14ac:dyDescent="0.4">
      <c r="BY139" s="112" t="s">
        <v>646</v>
      </c>
      <c r="BZ139" s="112">
        <v>1</v>
      </c>
    </row>
    <row r="140" spans="77:78" ht="12" customHeight="1" x14ac:dyDescent="0.4">
      <c r="BY140" s="112" t="s">
        <v>647</v>
      </c>
      <c r="BZ140" s="112">
        <v>1</v>
      </c>
    </row>
    <row r="141" spans="77:78" ht="12" customHeight="1" x14ac:dyDescent="0.4">
      <c r="BY141" s="112" t="s">
        <v>648</v>
      </c>
      <c r="BZ141" s="112">
        <v>1</v>
      </c>
    </row>
    <row r="142" spans="77:78" ht="12" customHeight="1" x14ac:dyDescent="0.4">
      <c r="BY142" s="112" t="s">
        <v>649</v>
      </c>
      <c r="BZ142" s="112">
        <v>1</v>
      </c>
    </row>
    <row r="143" spans="77:78" ht="12" customHeight="1" x14ac:dyDescent="0.4">
      <c r="BY143" s="112" t="s">
        <v>650</v>
      </c>
      <c r="BZ143" s="112">
        <v>1</v>
      </c>
    </row>
    <row r="144" spans="77:78" ht="12" customHeight="1" x14ac:dyDescent="0.4">
      <c r="BY144" s="112" t="s">
        <v>651</v>
      </c>
      <c r="BZ144" s="112">
        <v>1</v>
      </c>
    </row>
    <row r="145" spans="77:78" ht="12" customHeight="1" x14ac:dyDescent="0.4">
      <c r="BY145" s="112" t="s">
        <v>652</v>
      </c>
      <c r="BZ145" s="112">
        <v>1</v>
      </c>
    </row>
    <row r="146" spans="77:78" ht="12" customHeight="1" x14ac:dyDescent="0.4">
      <c r="BY146" s="112" t="s">
        <v>653</v>
      </c>
      <c r="BZ146" s="112">
        <v>1</v>
      </c>
    </row>
    <row r="147" spans="77:78" ht="12" customHeight="1" x14ac:dyDescent="0.4">
      <c r="BY147" s="112" t="s">
        <v>654</v>
      </c>
      <c r="BZ147" s="112">
        <v>1</v>
      </c>
    </row>
    <row r="148" spans="77:78" ht="12" customHeight="1" x14ac:dyDescent="0.4">
      <c r="BY148" s="112" t="s">
        <v>856</v>
      </c>
      <c r="BZ148" s="112">
        <v>1</v>
      </c>
    </row>
    <row r="149" spans="77:78" ht="12" customHeight="1" x14ac:dyDescent="0.4">
      <c r="BY149" s="112" t="s">
        <v>857</v>
      </c>
      <c r="BZ149" s="112">
        <v>1</v>
      </c>
    </row>
    <row r="150" spans="77:78" ht="12" customHeight="1" x14ac:dyDescent="0.4">
      <c r="BY150" s="112" t="s">
        <v>655</v>
      </c>
      <c r="BZ150" s="112">
        <v>1</v>
      </c>
    </row>
    <row r="151" spans="77:78" ht="12" customHeight="1" x14ac:dyDescent="0.4">
      <c r="BY151" s="112" t="s">
        <v>656</v>
      </c>
      <c r="BZ151" s="112">
        <v>1</v>
      </c>
    </row>
    <row r="152" spans="77:78" ht="12" customHeight="1" x14ac:dyDescent="0.4">
      <c r="BY152" s="112" t="s">
        <v>709</v>
      </c>
      <c r="BZ152" s="112">
        <v>1</v>
      </c>
    </row>
    <row r="153" spans="77:78" ht="12" customHeight="1" x14ac:dyDescent="0.4">
      <c r="BY153" s="112" t="s">
        <v>710</v>
      </c>
      <c r="BZ153" s="112">
        <v>1</v>
      </c>
    </row>
    <row r="154" spans="77:78" ht="12" customHeight="1" x14ac:dyDescent="0.4">
      <c r="BY154" s="112" t="s">
        <v>711</v>
      </c>
      <c r="BZ154" s="112">
        <v>1</v>
      </c>
    </row>
    <row r="155" spans="77:78" ht="12" customHeight="1" x14ac:dyDescent="0.4">
      <c r="BY155" s="112" t="s">
        <v>712</v>
      </c>
      <c r="BZ155" s="112">
        <v>1</v>
      </c>
    </row>
    <row r="156" spans="77:78" ht="12" customHeight="1" x14ac:dyDescent="0.4">
      <c r="BY156" s="112" t="s">
        <v>713</v>
      </c>
      <c r="BZ156" s="112">
        <v>1</v>
      </c>
    </row>
    <row r="157" spans="77:78" ht="12" customHeight="1" x14ac:dyDescent="0.4">
      <c r="BY157" s="112" t="s">
        <v>714</v>
      </c>
      <c r="BZ157" s="112">
        <v>1</v>
      </c>
    </row>
    <row r="158" spans="77:78" ht="12" customHeight="1" x14ac:dyDescent="0.4">
      <c r="BY158" s="112" t="s">
        <v>715</v>
      </c>
      <c r="BZ158" s="112">
        <v>1</v>
      </c>
    </row>
    <row r="159" spans="77:78" ht="12" customHeight="1" x14ac:dyDescent="0.4">
      <c r="BY159" s="112" t="s">
        <v>716</v>
      </c>
      <c r="BZ159" s="112">
        <v>1</v>
      </c>
    </row>
    <row r="160" spans="77:78" ht="12" customHeight="1" x14ac:dyDescent="0.4">
      <c r="BY160" s="112" t="s">
        <v>858</v>
      </c>
      <c r="BZ160" s="112">
        <v>1</v>
      </c>
    </row>
    <row r="161" spans="77:78" ht="12" customHeight="1" x14ac:dyDescent="0.4">
      <c r="BY161" s="112" t="s">
        <v>859</v>
      </c>
      <c r="BZ161" s="112">
        <v>1</v>
      </c>
    </row>
    <row r="162" spans="77:78" ht="12" customHeight="1" x14ac:dyDescent="0.4">
      <c r="BY162" s="112" t="s">
        <v>657</v>
      </c>
      <c r="BZ162" s="112">
        <v>1</v>
      </c>
    </row>
    <row r="163" spans="77:78" ht="12" customHeight="1" x14ac:dyDescent="0.4">
      <c r="BY163" s="112" t="s">
        <v>658</v>
      </c>
      <c r="BZ163" s="112">
        <v>1</v>
      </c>
    </row>
    <row r="164" spans="77:78" ht="12" customHeight="1" x14ac:dyDescent="0.4">
      <c r="BY164" s="112" t="s">
        <v>659</v>
      </c>
      <c r="BZ164" s="112">
        <v>1</v>
      </c>
    </row>
    <row r="165" spans="77:78" ht="12" customHeight="1" x14ac:dyDescent="0.4">
      <c r="BY165" s="112" t="s">
        <v>860</v>
      </c>
      <c r="BZ165" s="112">
        <v>1</v>
      </c>
    </row>
    <row r="166" spans="77:78" ht="12" customHeight="1" thickBot="1" x14ac:dyDescent="0.45">
      <c r="BY166" s="37" t="s">
        <v>660</v>
      </c>
      <c r="BZ166" s="37">
        <v>0</v>
      </c>
    </row>
    <row r="167" spans="77:78" ht="12" customHeight="1" x14ac:dyDescent="0.4"/>
    <row r="168" spans="77:78" ht="12" customHeight="1" x14ac:dyDescent="0.4"/>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249" priority="12">
      <formula>COUNTIF($F7,"*A*")</formula>
    </cfRule>
  </conditionalFormatting>
  <conditionalFormatting sqref="I7:I12 I22:I26 I17">
    <cfRule type="expression" dxfId="248" priority="11">
      <formula>OR(COUNTIF($F7,"*A*"),COUNTIF($F7,"*他*"))</formula>
    </cfRule>
  </conditionalFormatting>
  <conditionalFormatting sqref="B7:O12 B22:O26 B17:O17">
    <cfRule type="expression" dxfId="247" priority="10">
      <formula>$BB$3=TRUE</formula>
    </cfRule>
  </conditionalFormatting>
  <conditionalFormatting sqref="G18:H21">
    <cfRule type="expression" dxfId="246" priority="6">
      <formula>COUNTIF($F18,"*A*")</formula>
    </cfRule>
  </conditionalFormatting>
  <conditionalFormatting sqref="I18:I21">
    <cfRule type="expression" dxfId="245" priority="5">
      <formula>OR(COUNTIF($F18,"*A*"),COUNTIF($F18,"*他*"))</formula>
    </cfRule>
  </conditionalFormatting>
  <conditionalFormatting sqref="B18:O21">
    <cfRule type="expression" dxfId="244" priority="4">
      <formula>$BB$3=TRUE</formula>
    </cfRule>
  </conditionalFormatting>
  <conditionalFormatting sqref="G13:H16">
    <cfRule type="expression" dxfId="243" priority="3">
      <formula>COUNTIF($F13,"*A*")</formula>
    </cfRule>
  </conditionalFormatting>
  <conditionalFormatting sqref="I13:I16">
    <cfRule type="expression" dxfId="242" priority="2">
      <formula>OR(COUNTIF($F13,"*A*"),COUNTIF($F13,"*他*"))</formula>
    </cfRule>
  </conditionalFormatting>
  <conditionalFormatting sqref="B13:O16">
    <cfRule type="expression" dxfId="241" priority="1">
      <formula>$BB$3=TRUE</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&amp;Lst03d4&amp;R&amp;8r22</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M218"/>
  <sheetViews>
    <sheetView showGridLines="0" view="pageBreakPreview" zoomScale="80" zoomScaleNormal="85" zoomScaleSheetLayoutView="80" workbookViewId="0"/>
  </sheetViews>
  <sheetFormatPr defaultColWidth="8.75" defaultRowHeight="12" x14ac:dyDescent="0.4"/>
  <cols>
    <col min="1" max="1" width="3" style="267" customWidth="1"/>
    <col min="2" max="2" width="6.25" style="5" customWidth="1"/>
    <col min="3" max="3" width="8.25" style="5" customWidth="1"/>
    <col min="4" max="4" width="26.25" style="5" customWidth="1"/>
    <col min="5" max="5" width="13.75" style="41" customWidth="1"/>
    <col min="6" max="6" width="5.75" style="41" customWidth="1"/>
    <col min="7" max="7" width="10" style="41" customWidth="1"/>
    <col min="8" max="8" width="6.75" style="41" customWidth="1"/>
    <col min="9" max="9" width="10" style="41" customWidth="1"/>
    <col min="10" max="10" width="9.25" style="41" customWidth="1"/>
    <col min="11" max="11" width="13.75" style="41" customWidth="1"/>
    <col min="12" max="12" width="34.125" style="41" customWidth="1"/>
    <col min="13" max="13" width="9.125" style="41" customWidth="1"/>
    <col min="14" max="18" width="8.75" style="41" customWidth="1"/>
    <col min="19" max="28" width="8.75" style="5" customWidth="1"/>
    <col min="29" max="29" width="22.25" style="5" customWidth="1"/>
    <col min="30" max="30" width="12.625" style="5" customWidth="1"/>
    <col min="31" max="31" width="3.75" style="247" customWidth="1"/>
    <col min="32" max="32" width="2.25" style="247" customWidth="1"/>
    <col min="33" max="33" width="4.125" style="247" customWidth="1"/>
    <col min="34" max="34" width="4.25" style="247" customWidth="1"/>
    <col min="35" max="35" width="7" style="247" customWidth="1"/>
    <col min="36" max="36" width="6.75" style="247" customWidth="1"/>
    <col min="37" max="68" width="2.25" style="247" customWidth="1"/>
    <col min="69" max="69" width="9.25" style="247" hidden="1" customWidth="1"/>
    <col min="70" max="83" width="2.25" style="247" customWidth="1"/>
    <col min="84" max="84" width="2.25" style="270" customWidth="1"/>
    <col min="85" max="85" width="2.25" style="271" customWidth="1"/>
    <col min="86" max="94" width="2.25" style="247" customWidth="1"/>
    <col min="95" max="95" width="8.75" style="247"/>
    <col min="96" max="97" width="8.75" style="272"/>
    <col min="98" max="98" width="6.125" style="272" customWidth="1"/>
    <col min="99" max="99" width="8.75" style="272"/>
    <col min="100" max="100" width="8.25" style="272" customWidth="1"/>
    <col min="101" max="101" width="9.75" style="272" customWidth="1"/>
    <col min="102" max="102" width="6.5" style="272" customWidth="1"/>
    <col min="103" max="110" width="8.75" style="272"/>
    <col min="111" max="111" width="26.25" style="272" customWidth="1"/>
    <col min="112" max="117" width="8.75" style="272"/>
    <col min="118" max="16384" width="8.75" style="247"/>
  </cols>
  <sheetData>
    <row r="1" spans="1:85" ht="12" customHeight="1" thickBot="1" x14ac:dyDescent="0.45"/>
    <row r="2" spans="1:85" ht="19.899999999999999" customHeight="1" thickBot="1" x14ac:dyDescent="0.45">
      <c r="B2" s="80" t="str">
        <f ca="1">MID(CELL("filename",C2),FIND("]",CELL("filename",C2))+1,3)&amp;"．"</f>
        <v>6-1．</v>
      </c>
      <c r="C2" s="80" t="s">
        <v>913</v>
      </c>
      <c r="E2" s="196" t="str">
        <f>IF('4. 排出源リスト'!F5&amp;"年度"="","",'4. 排出源リスト'!F5&amp;"年度")</f>
        <v>平成29年度</v>
      </c>
      <c r="BQ2" s="247" t="s">
        <v>781</v>
      </c>
    </row>
    <row r="3" spans="1:85" ht="12" customHeight="1" thickBot="1" x14ac:dyDescent="0.45">
      <c r="BQ3" s="34" t="b">
        <v>0</v>
      </c>
    </row>
    <row r="4" spans="1:85" ht="16.899999999999999" customHeight="1" x14ac:dyDescent="0.4">
      <c r="B4" s="774" t="s">
        <v>908</v>
      </c>
      <c r="C4" s="777" t="s">
        <v>769</v>
      </c>
      <c r="D4" s="784" t="s">
        <v>606</v>
      </c>
      <c r="E4" s="823" t="s">
        <v>607</v>
      </c>
      <c r="F4" s="810"/>
      <c r="G4" s="823" t="s">
        <v>608</v>
      </c>
      <c r="H4" s="825"/>
      <c r="I4" s="810" t="s">
        <v>679</v>
      </c>
      <c r="J4" s="810"/>
      <c r="K4" s="812" t="s">
        <v>861</v>
      </c>
      <c r="L4" s="815" t="s">
        <v>724</v>
      </c>
      <c r="M4" s="818" t="s">
        <v>767</v>
      </c>
      <c r="N4" s="820" t="s">
        <v>770</v>
      </c>
      <c r="O4" s="800" t="s">
        <v>896</v>
      </c>
      <c r="P4" s="800"/>
      <c r="Q4" s="800"/>
      <c r="R4" s="800"/>
      <c r="S4" s="800"/>
      <c r="T4" s="800"/>
      <c r="U4" s="800"/>
      <c r="V4" s="800"/>
      <c r="W4" s="800"/>
      <c r="X4" s="800"/>
      <c r="Y4" s="800"/>
      <c r="Z4" s="800"/>
      <c r="AA4" s="802" t="s">
        <v>771</v>
      </c>
      <c r="AB4" s="803" t="s">
        <v>768</v>
      </c>
      <c r="AC4" s="806" t="s">
        <v>793</v>
      </c>
      <c r="AD4" s="807"/>
    </row>
    <row r="5" spans="1:85" ht="20.65" customHeight="1" x14ac:dyDescent="0.4">
      <c r="B5" s="775"/>
      <c r="C5" s="778"/>
      <c r="D5" s="785"/>
      <c r="E5" s="824"/>
      <c r="F5" s="811"/>
      <c r="G5" s="824"/>
      <c r="H5" s="826"/>
      <c r="I5" s="811"/>
      <c r="J5" s="811"/>
      <c r="K5" s="813"/>
      <c r="L5" s="816"/>
      <c r="M5" s="819"/>
      <c r="N5" s="821"/>
      <c r="O5" s="801"/>
      <c r="P5" s="801"/>
      <c r="Q5" s="801"/>
      <c r="R5" s="801"/>
      <c r="S5" s="801"/>
      <c r="T5" s="801"/>
      <c r="U5" s="801"/>
      <c r="V5" s="801"/>
      <c r="W5" s="801"/>
      <c r="X5" s="801"/>
      <c r="Y5" s="801"/>
      <c r="Z5" s="801"/>
      <c r="AA5" s="789"/>
      <c r="AB5" s="804"/>
      <c r="AC5" s="636" t="s">
        <v>794</v>
      </c>
      <c r="AD5" s="808" t="s">
        <v>775</v>
      </c>
      <c r="AH5" s="247" t="s">
        <v>895</v>
      </c>
      <c r="CF5" s="273"/>
      <c r="CG5" s="274"/>
    </row>
    <row r="6" spans="1:85" ht="21.6" customHeight="1" thickBot="1" x14ac:dyDescent="0.45">
      <c r="A6" s="295"/>
      <c r="B6" s="776"/>
      <c r="C6" s="779"/>
      <c r="D6" s="786"/>
      <c r="E6" s="298" t="s">
        <v>677</v>
      </c>
      <c r="F6" s="299" t="s">
        <v>678</v>
      </c>
      <c r="G6" s="300" t="s">
        <v>723</v>
      </c>
      <c r="H6" s="301" t="s">
        <v>696</v>
      </c>
      <c r="I6" s="302" t="s">
        <v>723</v>
      </c>
      <c r="J6" s="303" t="s">
        <v>696</v>
      </c>
      <c r="K6" s="814"/>
      <c r="L6" s="817"/>
      <c r="M6" s="304" t="s">
        <v>766</v>
      </c>
      <c r="N6" s="822"/>
      <c r="O6" s="162" t="s">
        <v>680</v>
      </c>
      <c r="P6" s="162" t="s">
        <v>681</v>
      </c>
      <c r="Q6" s="162" t="s">
        <v>682</v>
      </c>
      <c r="R6" s="162" t="s">
        <v>683</v>
      </c>
      <c r="S6" s="162" t="s">
        <v>684</v>
      </c>
      <c r="T6" s="162" t="s">
        <v>685</v>
      </c>
      <c r="U6" s="162" t="s">
        <v>686</v>
      </c>
      <c r="V6" s="162" t="s">
        <v>687</v>
      </c>
      <c r="W6" s="162" t="s">
        <v>688</v>
      </c>
      <c r="X6" s="162" t="s">
        <v>689</v>
      </c>
      <c r="Y6" s="162" t="s">
        <v>690</v>
      </c>
      <c r="Z6" s="162" t="s">
        <v>691</v>
      </c>
      <c r="AA6" s="790"/>
      <c r="AB6" s="805"/>
      <c r="AC6" s="637"/>
      <c r="AD6" s="809"/>
      <c r="AH6" s="568" t="s">
        <v>862</v>
      </c>
      <c r="AI6" s="569" t="s">
        <v>22</v>
      </c>
      <c r="AJ6" s="568"/>
      <c r="CF6" s="275"/>
      <c r="CG6" s="274"/>
    </row>
    <row r="7" spans="1:85" ht="25.15" customHeight="1" x14ac:dyDescent="0.4">
      <c r="A7" s="295" t="e">
        <f>VLOOKUP(D7,非表示_活動量と単位!$D$8:$E$75,2,FALSE)</f>
        <v>#N/A</v>
      </c>
      <c r="B7" s="403"/>
      <c r="C7" s="404"/>
      <c r="D7" s="405"/>
      <c r="E7" s="376">
        <f>(SUM(O7:Z7)+(N7-AA7)-AB7)</f>
        <v>0</v>
      </c>
      <c r="F7" s="361" t="str">
        <f t="shared" ref="F7:F21" si="0">IF($D7="","",VLOOKUP($D7,活動の種別と単位,4,FALSE))</f>
        <v/>
      </c>
      <c r="G7" s="411"/>
      <c r="H7" s="361" t="str">
        <f t="shared" ref="H7:H21" si="1">IF($D7="","",VLOOKUP($D7,活動の種別と単位,5,FALSE))</f>
        <v/>
      </c>
      <c r="I7" s="587"/>
      <c r="J7" s="361" t="str">
        <f t="shared" ref="J7:J21" si="2">IF($D7="","",VLOOKUP($D7,活動の種別と単位,6,FALSE))</f>
        <v/>
      </c>
      <c r="K7" s="379" t="str">
        <f t="shared" ref="K7:K21" si="3">IF($D7="","",IF($A7=0,E7*G7*I7,E7*I7))</f>
        <v/>
      </c>
      <c r="L7" s="345"/>
      <c r="M7" s="362" t="str">
        <f t="shared" ref="M7:M21" si="4">IF($D7="","",VLOOKUP($D7,活動の種別と単位,3,FALSE))</f>
        <v/>
      </c>
      <c r="N7" s="420"/>
      <c r="O7" s="421"/>
      <c r="P7" s="422"/>
      <c r="Q7" s="423"/>
      <c r="R7" s="423"/>
      <c r="S7" s="423"/>
      <c r="T7" s="423"/>
      <c r="U7" s="423"/>
      <c r="V7" s="423"/>
      <c r="W7" s="423"/>
      <c r="X7" s="423"/>
      <c r="Y7" s="423"/>
      <c r="Z7" s="423"/>
      <c r="AA7" s="424"/>
      <c r="AB7" s="424"/>
      <c r="AC7" s="363" t="str">
        <f>IF($D7="","",VLOOKUP($D7,活動の種別と単位,7,FALSE))</f>
        <v/>
      </c>
      <c r="AD7" s="364" t="str">
        <f t="shared" ref="AD7:AD31" si="5">IF($D7="","",IF(AC7="---","---",IF(OR($D7="系統電力",$D7="産業用蒸気",$D7="温水",$D7="冷水",$D7="蒸気（産業用以外）"),E7*VLOOKUP($D7,GJ換算係数,2,FALSE),E7*G7)))</f>
        <v/>
      </c>
      <c r="AH7" s="571">
        <v>1</v>
      </c>
      <c r="AI7" s="572">
        <f>SUMIF($B$7:$B$31,AH7,$K$7:$K$31)+SUMIF($B$48:$B$102,AH7,$K$48:$K$102)</f>
        <v>0</v>
      </c>
      <c r="AJ7" s="568"/>
      <c r="CF7" s="275"/>
      <c r="CG7" s="274"/>
    </row>
    <row r="8" spans="1:85" ht="25.15" customHeight="1" x14ac:dyDescent="0.4">
      <c r="A8" s="295" t="e">
        <f>VLOOKUP(D8,非表示_活動量と単位!$D$8:$E$75,2,FALSE)</f>
        <v>#N/A</v>
      </c>
      <c r="B8" s="406"/>
      <c r="C8" s="407"/>
      <c r="D8" s="408"/>
      <c r="E8" s="377">
        <f t="shared" ref="E8:E21" si="6">(SUM(O8:Z8)+(N8-AA8)-AB8)</f>
        <v>0</v>
      </c>
      <c r="F8" s="366" t="str">
        <f t="shared" si="0"/>
        <v/>
      </c>
      <c r="G8" s="412"/>
      <c r="H8" s="366" t="str">
        <f t="shared" si="1"/>
        <v/>
      </c>
      <c r="I8" s="588"/>
      <c r="J8" s="366" t="str">
        <f t="shared" si="2"/>
        <v/>
      </c>
      <c r="K8" s="380" t="str">
        <f t="shared" si="3"/>
        <v/>
      </c>
      <c r="L8" s="346"/>
      <c r="M8" s="367" t="str">
        <f t="shared" si="4"/>
        <v/>
      </c>
      <c r="N8" s="425"/>
      <c r="O8" s="426"/>
      <c r="P8" s="427"/>
      <c r="Q8" s="428"/>
      <c r="R8" s="428"/>
      <c r="S8" s="428"/>
      <c r="T8" s="428"/>
      <c r="U8" s="428"/>
      <c r="V8" s="428"/>
      <c r="W8" s="428"/>
      <c r="X8" s="428"/>
      <c r="Y8" s="428"/>
      <c r="Z8" s="428"/>
      <c r="AA8" s="429"/>
      <c r="AB8" s="429"/>
      <c r="AC8" s="401" t="str">
        <f t="shared" ref="AC8:AC31" si="7">IF($D8="","",VLOOKUP($D8,活動の種別と単位,7,FALSE))</f>
        <v/>
      </c>
      <c r="AD8" s="368" t="str">
        <f t="shared" si="5"/>
        <v/>
      </c>
      <c r="AH8" s="573">
        <v>2</v>
      </c>
      <c r="AI8" s="572">
        <f t="shared" ref="AI8:AI10" si="8">SUMIF($B$7:$B$31,AH8,$K$7:$K$31)+SUMIF($B$48:$B$102,AH8,$K$48:$K$102)</f>
        <v>0</v>
      </c>
      <c r="AJ8" s="568"/>
      <c r="CF8" s="275"/>
      <c r="CG8" s="274"/>
    </row>
    <row r="9" spans="1:85" ht="25.15" customHeight="1" x14ac:dyDescent="0.4">
      <c r="A9" s="295" t="e">
        <f>VLOOKUP(D9,非表示_活動量と単位!$D$8:$E$75,2,FALSE)</f>
        <v>#N/A</v>
      </c>
      <c r="B9" s="406"/>
      <c r="C9" s="407"/>
      <c r="D9" s="408"/>
      <c r="E9" s="377">
        <f t="shared" si="6"/>
        <v>0</v>
      </c>
      <c r="F9" s="366" t="str">
        <f t="shared" si="0"/>
        <v/>
      </c>
      <c r="G9" s="412"/>
      <c r="H9" s="366" t="str">
        <f t="shared" si="1"/>
        <v/>
      </c>
      <c r="I9" s="588"/>
      <c r="J9" s="366" t="str">
        <f t="shared" si="2"/>
        <v/>
      </c>
      <c r="K9" s="380" t="str">
        <f t="shared" si="3"/>
        <v/>
      </c>
      <c r="L9" s="346"/>
      <c r="M9" s="367" t="str">
        <f t="shared" si="4"/>
        <v/>
      </c>
      <c r="N9" s="425"/>
      <c r="O9" s="426"/>
      <c r="P9" s="427"/>
      <c r="Q9" s="428"/>
      <c r="R9" s="428"/>
      <c r="S9" s="428"/>
      <c r="T9" s="428"/>
      <c r="U9" s="428"/>
      <c r="V9" s="428"/>
      <c r="W9" s="428"/>
      <c r="X9" s="428"/>
      <c r="Y9" s="428"/>
      <c r="Z9" s="428"/>
      <c r="AA9" s="429"/>
      <c r="AB9" s="429"/>
      <c r="AC9" s="401" t="str">
        <f t="shared" si="7"/>
        <v/>
      </c>
      <c r="AD9" s="368" t="str">
        <f t="shared" si="5"/>
        <v/>
      </c>
      <c r="AH9" s="571">
        <v>3</v>
      </c>
      <c r="AI9" s="572">
        <f t="shared" si="8"/>
        <v>0</v>
      </c>
      <c r="AJ9" s="568"/>
      <c r="CF9" s="275"/>
      <c r="CG9" s="274"/>
    </row>
    <row r="10" spans="1:85" ht="25.15" customHeight="1" x14ac:dyDescent="0.4">
      <c r="A10" s="295" t="e">
        <f>VLOOKUP(D10,非表示_活動量と単位!$D$8:$E$75,2,FALSE)</f>
        <v>#N/A</v>
      </c>
      <c r="B10" s="406"/>
      <c r="C10" s="407"/>
      <c r="D10" s="408"/>
      <c r="E10" s="377">
        <f t="shared" si="6"/>
        <v>0</v>
      </c>
      <c r="F10" s="366" t="str">
        <f t="shared" si="0"/>
        <v/>
      </c>
      <c r="G10" s="412"/>
      <c r="H10" s="366" t="str">
        <f t="shared" si="1"/>
        <v/>
      </c>
      <c r="I10" s="588"/>
      <c r="J10" s="366" t="str">
        <f t="shared" si="2"/>
        <v/>
      </c>
      <c r="K10" s="380" t="str">
        <f t="shared" si="3"/>
        <v/>
      </c>
      <c r="L10" s="346"/>
      <c r="M10" s="367" t="str">
        <f t="shared" si="4"/>
        <v/>
      </c>
      <c r="N10" s="425"/>
      <c r="O10" s="426"/>
      <c r="P10" s="427"/>
      <c r="Q10" s="428"/>
      <c r="R10" s="428"/>
      <c r="S10" s="428"/>
      <c r="T10" s="428"/>
      <c r="U10" s="428"/>
      <c r="V10" s="428"/>
      <c r="W10" s="428"/>
      <c r="X10" s="428"/>
      <c r="Y10" s="428"/>
      <c r="Z10" s="428"/>
      <c r="AA10" s="429"/>
      <c r="AB10" s="429"/>
      <c r="AC10" s="401" t="str">
        <f t="shared" si="7"/>
        <v/>
      </c>
      <c r="AD10" s="368" t="str">
        <f t="shared" si="5"/>
        <v/>
      </c>
      <c r="AH10" s="573">
        <v>4</v>
      </c>
      <c r="AI10" s="572">
        <f t="shared" si="8"/>
        <v>0</v>
      </c>
      <c r="AJ10" s="568"/>
      <c r="CF10" s="275"/>
      <c r="CG10" s="274"/>
    </row>
    <row r="11" spans="1:85" ht="25.15" customHeight="1" x14ac:dyDescent="0.4">
      <c r="A11" s="295" t="e">
        <f>VLOOKUP(D11,非表示_活動量と単位!$D$8:$E$75,2,FALSE)</f>
        <v>#N/A</v>
      </c>
      <c r="B11" s="406"/>
      <c r="C11" s="407"/>
      <c r="D11" s="408"/>
      <c r="E11" s="377">
        <f t="shared" si="6"/>
        <v>0</v>
      </c>
      <c r="F11" s="366" t="str">
        <f t="shared" si="0"/>
        <v/>
      </c>
      <c r="G11" s="412"/>
      <c r="H11" s="366" t="str">
        <f t="shared" si="1"/>
        <v/>
      </c>
      <c r="I11" s="588"/>
      <c r="J11" s="366" t="str">
        <f t="shared" si="2"/>
        <v/>
      </c>
      <c r="K11" s="380" t="str">
        <f t="shared" si="3"/>
        <v/>
      </c>
      <c r="L11" s="346"/>
      <c r="M11" s="367" t="str">
        <f t="shared" si="4"/>
        <v/>
      </c>
      <c r="N11" s="425"/>
      <c r="O11" s="426"/>
      <c r="P11" s="427"/>
      <c r="Q11" s="428"/>
      <c r="R11" s="428"/>
      <c r="S11" s="428"/>
      <c r="T11" s="428"/>
      <c r="U11" s="428"/>
      <c r="V11" s="428"/>
      <c r="W11" s="428"/>
      <c r="X11" s="428"/>
      <c r="Y11" s="428"/>
      <c r="Z11" s="428"/>
      <c r="AA11" s="429"/>
      <c r="AB11" s="429"/>
      <c r="AC11" s="401" t="str">
        <f t="shared" si="7"/>
        <v/>
      </c>
      <c r="AD11" s="368" t="str">
        <f t="shared" ref="AD11:AD12" si="9">IF($D11="","",IF(AC11="---","---",IF(OR($D11="系統電力",$D11="産業用蒸気",$D11="温水",$D11="冷水",$D11="蒸気（産業用以外）"),E11*VLOOKUP($D11,GJ換算係数,2,FALSE),E11*G11)))</f>
        <v/>
      </c>
      <c r="AH11" s="571">
        <v>5</v>
      </c>
      <c r="AI11" s="572">
        <f>SUMIF($B$7:$B$31,AH11,$K$7:$K$31)+SUMIF($B$48:$B$102,AH11,$K$48:$K$102)</f>
        <v>0</v>
      </c>
      <c r="AJ11" s="568"/>
      <c r="CF11" s="275"/>
      <c r="CG11" s="274"/>
    </row>
    <row r="12" spans="1:85" ht="25.15" customHeight="1" x14ac:dyDescent="0.4">
      <c r="A12" s="295" t="e">
        <f>VLOOKUP(D12,非表示_活動量と単位!$D$8:$E$75,2,FALSE)</f>
        <v>#N/A</v>
      </c>
      <c r="B12" s="406"/>
      <c r="C12" s="407"/>
      <c r="D12" s="408"/>
      <c r="E12" s="377">
        <f t="shared" si="6"/>
        <v>0</v>
      </c>
      <c r="F12" s="366" t="str">
        <f t="shared" si="0"/>
        <v/>
      </c>
      <c r="G12" s="412"/>
      <c r="H12" s="366" t="str">
        <f t="shared" si="1"/>
        <v/>
      </c>
      <c r="I12" s="588"/>
      <c r="J12" s="366" t="str">
        <f t="shared" si="2"/>
        <v/>
      </c>
      <c r="K12" s="380" t="str">
        <f t="shared" si="3"/>
        <v/>
      </c>
      <c r="L12" s="346"/>
      <c r="M12" s="367" t="str">
        <f t="shared" si="4"/>
        <v/>
      </c>
      <c r="N12" s="425"/>
      <c r="O12" s="426"/>
      <c r="P12" s="427"/>
      <c r="Q12" s="428"/>
      <c r="R12" s="428"/>
      <c r="S12" s="428"/>
      <c r="T12" s="428"/>
      <c r="U12" s="428"/>
      <c r="V12" s="428"/>
      <c r="W12" s="428"/>
      <c r="X12" s="428"/>
      <c r="Y12" s="428"/>
      <c r="Z12" s="428"/>
      <c r="AA12" s="429"/>
      <c r="AB12" s="429"/>
      <c r="AC12" s="401" t="str">
        <f t="shared" si="7"/>
        <v/>
      </c>
      <c r="AD12" s="368" t="str">
        <f t="shared" si="9"/>
        <v/>
      </c>
      <c r="AH12" s="567"/>
      <c r="AI12" s="567">
        <f>INT(SUM(AI7:AI11))</f>
        <v>0</v>
      </c>
      <c r="AJ12" s="568" t="b">
        <f>EXACT(AI12,K32)</f>
        <v>1</v>
      </c>
      <c r="CF12" s="275"/>
      <c r="CG12" s="274"/>
    </row>
    <row r="13" spans="1:85" ht="25.15" customHeight="1" x14ac:dyDescent="0.4">
      <c r="A13" s="295" t="e">
        <f>VLOOKUP(D13,非表示_活動量と単位!$D$8:$E$75,2,FALSE)</f>
        <v>#N/A</v>
      </c>
      <c r="B13" s="406"/>
      <c r="C13" s="407"/>
      <c r="D13" s="408"/>
      <c r="E13" s="377">
        <f t="shared" si="6"/>
        <v>0</v>
      </c>
      <c r="F13" s="366" t="str">
        <f t="shared" si="0"/>
        <v/>
      </c>
      <c r="G13" s="412"/>
      <c r="H13" s="366" t="str">
        <f t="shared" si="1"/>
        <v/>
      </c>
      <c r="I13" s="588"/>
      <c r="J13" s="366" t="str">
        <f t="shared" si="2"/>
        <v/>
      </c>
      <c r="K13" s="380" t="str">
        <f t="shared" si="3"/>
        <v/>
      </c>
      <c r="L13" s="346"/>
      <c r="M13" s="367" t="str">
        <f t="shared" si="4"/>
        <v/>
      </c>
      <c r="N13" s="425"/>
      <c r="O13" s="426"/>
      <c r="P13" s="427"/>
      <c r="Q13" s="428"/>
      <c r="R13" s="428"/>
      <c r="S13" s="428"/>
      <c r="T13" s="428"/>
      <c r="U13" s="428"/>
      <c r="V13" s="428"/>
      <c r="W13" s="428"/>
      <c r="X13" s="428"/>
      <c r="Y13" s="428"/>
      <c r="Z13" s="428"/>
      <c r="AA13" s="429"/>
      <c r="AB13" s="429"/>
      <c r="AC13" s="401" t="str">
        <f t="shared" si="7"/>
        <v/>
      </c>
      <c r="AD13" s="368" t="str">
        <f t="shared" si="5"/>
        <v/>
      </c>
      <c r="AH13" s="574"/>
      <c r="AI13" s="602"/>
      <c r="AJ13" s="568"/>
      <c r="CF13" s="275"/>
      <c r="CG13" s="274"/>
    </row>
    <row r="14" spans="1:85" ht="25.15" customHeight="1" x14ac:dyDescent="0.4">
      <c r="A14" s="295" t="e">
        <f>VLOOKUP(D14,非表示_活動量と単位!$D$8:$E$75,2,FALSE)</f>
        <v>#N/A</v>
      </c>
      <c r="B14" s="406"/>
      <c r="C14" s="407"/>
      <c r="D14" s="408"/>
      <c r="E14" s="377">
        <f t="shared" si="6"/>
        <v>0</v>
      </c>
      <c r="F14" s="366" t="str">
        <f t="shared" si="0"/>
        <v/>
      </c>
      <c r="G14" s="412"/>
      <c r="H14" s="366" t="str">
        <f t="shared" si="1"/>
        <v/>
      </c>
      <c r="I14" s="588"/>
      <c r="J14" s="366" t="str">
        <f t="shared" si="2"/>
        <v/>
      </c>
      <c r="K14" s="380" t="str">
        <f t="shared" si="3"/>
        <v/>
      </c>
      <c r="L14" s="346"/>
      <c r="M14" s="367" t="str">
        <f t="shared" si="4"/>
        <v/>
      </c>
      <c r="N14" s="425"/>
      <c r="O14" s="426"/>
      <c r="P14" s="427"/>
      <c r="Q14" s="428"/>
      <c r="R14" s="428"/>
      <c r="S14" s="428"/>
      <c r="T14" s="428"/>
      <c r="U14" s="428"/>
      <c r="V14" s="428"/>
      <c r="W14" s="428"/>
      <c r="X14" s="428"/>
      <c r="Y14" s="428"/>
      <c r="Z14" s="428"/>
      <c r="AA14" s="429"/>
      <c r="AB14" s="429"/>
      <c r="AC14" s="401" t="str">
        <f t="shared" si="7"/>
        <v/>
      </c>
      <c r="AD14" s="368" t="str">
        <f t="shared" si="5"/>
        <v/>
      </c>
      <c r="AH14" s="567"/>
      <c r="CF14" s="275"/>
      <c r="CG14" s="274"/>
    </row>
    <row r="15" spans="1:85" ht="25.15" customHeight="1" x14ac:dyDescent="0.4">
      <c r="A15" s="295" t="e">
        <f>VLOOKUP(D15,非表示_活動量と単位!$D$8:$E$75,2,FALSE)</f>
        <v>#N/A</v>
      </c>
      <c r="B15" s="406"/>
      <c r="C15" s="407"/>
      <c r="D15" s="408"/>
      <c r="E15" s="377">
        <f t="shared" si="6"/>
        <v>0</v>
      </c>
      <c r="F15" s="366" t="str">
        <f t="shared" si="0"/>
        <v/>
      </c>
      <c r="G15" s="412"/>
      <c r="H15" s="366" t="str">
        <f t="shared" si="1"/>
        <v/>
      </c>
      <c r="I15" s="588"/>
      <c r="J15" s="366" t="str">
        <f t="shared" si="2"/>
        <v/>
      </c>
      <c r="K15" s="380" t="str">
        <f t="shared" si="3"/>
        <v/>
      </c>
      <c r="L15" s="346"/>
      <c r="M15" s="367" t="str">
        <f t="shared" si="4"/>
        <v/>
      </c>
      <c r="N15" s="425"/>
      <c r="O15" s="426"/>
      <c r="P15" s="427"/>
      <c r="Q15" s="428"/>
      <c r="R15" s="428"/>
      <c r="S15" s="428"/>
      <c r="T15" s="428"/>
      <c r="U15" s="428"/>
      <c r="V15" s="428"/>
      <c r="W15" s="428"/>
      <c r="X15" s="428"/>
      <c r="Y15" s="428"/>
      <c r="Z15" s="428"/>
      <c r="AA15" s="429"/>
      <c r="AB15" s="429"/>
      <c r="AC15" s="401" t="str">
        <f t="shared" si="7"/>
        <v/>
      </c>
      <c r="AD15" s="368" t="str">
        <f t="shared" si="5"/>
        <v/>
      </c>
      <c r="AH15" s="574"/>
      <c r="AI15" s="602"/>
      <c r="AJ15" s="568"/>
      <c r="CF15" s="275"/>
      <c r="CG15" s="274"/>
    </row>
    <row r="16" spans="1:85" ht="25.15" customHeight="1" x14ac:dyDescent="0.4">
      <c r="A16" s="295" t="e">
        <f>VLOOKUP(D16,非表示_活動量と単位!$D$8:$E$75,2,FALSE)</f>
        <v>#N/A</v>
      </c>
      <c r="B16" s="406"/>
      <c r="C16" s="407"/>
      <c r="D16" s="408"/>
      <c r="E16" s="377">
        <f t="shared" si="6"/>
        <v>0</v>
      </c>
      <c r="F16" s="366" t="str">
        <f t="shared" si="0"/>
        <v/>
      </c>
      <c r="G16" s="412"/>
      <c r="H16" s="366" t="str">
        <f t="shared" si="1"/>
        <v/>
      </c>
      <c r="I16" s="588"/>
      <c r="J16" s="366" t="str">
        <f t="shared" si="2"/>
        <v/>
      </c>
      <c r="K16" s="380" t="str">
        <f t="shared" si="3"/>
        <v/>
      </c>
      <c r="L16" s="346"/>
      <c r="M16" s="367" t="str">
        <f t="shared" si="4"/>
        <v/>
      </c>
      <c r="N16" s="425"/>
      <c r="O16" s="426"/>
      <c r="P16" s="427"/>
      <c r="Q16" s="428"/>
      <c r="R16" s="428"/>
      <c r="S16" s="428"/>
      <c r="T16" s="428"/>
      <c r="U16" s="428"/>
      <c r="V16" s="428"/>
      <c r="W16" s="428"/>
      <c r="X16" s="428"/>
      <c r="Y16" s="428"/>
      <c r="Z16" s="428"/>
      <c r="AA16" s="429"/>
      <c r="AB16" s="429"/>
      <c r="AC16" s="401" t="str">
        <f t="shared" si="7"/>
        <v/>
      </c>
      <c r="AD16" s="368" t="str">
        <f t="shared" si="5"/>
        <v/>
      </c>
      <c r="AH16" s="567"/>
      <c r="AI16" s="602"/>
      <c r="AJ16" s="568"/>
      <c r="CF16" s="275"/>
      <c r="CG16" s="274"/>
    </row>
    <row r="17" spans="1:85" ht="25.15" customHeight="1" x14ac:dyDescent="0.4">
      <c r="A17" s="295" t="e">
        <f>VLOOKUP(D17,非表示_活動量と単位!$D$8:$E$75,2,FALSE)</f>
        <v>#N/A</v>
      </c>
      <c r="B17" s="406"/>
      <c r="C17" s="407"/>
      <c r="D17" s="408"/>
      <c r="E17" s="377">
        <f t="shared" si="6"/>
        <v>0</v>
      </c>
      <c r="F17" s="366" t="str">
        <f t="shared" si="0"/>
        <v/>
      </c>
      <c r="G17" s="412"/>
      <c r="H17" s="366" t="str">
        <f t="shared" si="1"/>
        <v/>
      </c>
      <c r="I17" s="588"/>
      <c r="J17" s="366" t="str">
        <f t="shared" si="2"/>
        <v/>
      </c>
      <c r="K17" s="380" t="str">
        <f t="shared" si="3"/>
        <v/>
      </c>
      <c r="L17" s="346"/>
      <c r="M17" s="367" t="str">
        <f t="shared" si="4"/>
        <v/>
      </c>
      <c r="N17" s="425"/>
      <c r="O17" s="426"/>
      <c r="P17" s="427"/>
      <c r="Q17" s="428"/>
      <c r="R17" s="428"/>
      <c r="S17" s="428"/>
      <c r="T17" s="428"/>
      <c r="U17" s="428"/>
      <c r="V17" s="428"/>
      <c r="W17" s="428"/>
      <c r="X17" s="428"/>
      <c r="Y17" s="428"/>
      <c r="Z17" s="428"/>
      <c r="AA17" s="429"/>
      <c r="AB17" s="429"/>
      <c r="AC17" s="401" t="str">
        <f t="shared" si="7"/>
        <v/>
      </c>
      <c r="AD17" s="368" t="str">
        <f t="shared" si="5"/>
        <v/>
      </c>
      <c r="AH17" s="574"/>
      <c r="AI17" s="602"/>
      <c r="AJ17" s="568"/>
      <c r="CF17" s="275"/>
      <c r="CG17" s="274"/>
    </row>
    <row r="18" spans="1:85" ht="25.15" customHeight="1" x14ac:dyDescent="0.4">
      <c r="A18" s="295" t="e">
        <f>VLOOKUP(D18,非表示_活動量と単位!$D$8:$E$75,2,FALSE)</f>
        <v>#N/A</v>
      </c>
      <c r="B18" s="406"/>
      <c r="C18" s="407"/>
      <c r="D18" s="408"/>
      <c r="E18" s="377">
        <f t="shared" si="6"/>
        <v>0</v>
      </c>
      <c r="F18" s="366" t="str">
        <f t="shared" si="0"/>
        <v/>
      </c>
      <c r="G18" s="412"/>
      <c r="H18" s="366" t="str">
        <f t="shared" si="1"/>
        <v/>
      </c>
      <c r="I18" s="588"/>
      <c r="J18" s="366" t="str">
        <f t="shared" si="2"/>
        <v/>
      </c>
      <c r="K18" s="380" t="str">
        <f t="shared" si="3"/>
        <v/>
      </c>
      <c r="L18" s="346"/>
      <c r="M18" s="367" t="str">
        <f t="shared" si="4"/>
        <v/>
      </c>
      <c r="N18" s="425"/>
      <c r="O18" s="426"/>
      <c r="P18" s="427"/>
      <c r="Q18" s="428"/>
      <c r="R18" s="428"/>
      <c r="S18" s="428"/>
      <c r="T18" s="428"/>
      <c r="U18" s="428"/>
      <c r="V18" s="428"/>
      <c r="W18" s="428"/>
      <c r="X18" s="428"/>
      <c r="Y18" s="428"/>
      <c r="Z18" s="428"/>
      <c r="AA18" s="429"/>
      <c r="AB18" s="429"/>
      <c r="AC18" s="401" t="str">
        <f t="shared" si="7"/>
        <v/>
      </c>
      <c r="AD18" s="368" t="str">
        <f t="shared" si="5"/>
        <v/>
      </c>
      <c r="AH18" s="567"/>
      <c r="AI18" s="602"/>
      <c r="AJ18" s="568"/>
      <c r="CF18" s="275"/>
      <c r="CG18" s="274"/>
    </row>
    <row r="19" spans="1:85" ht="25.15" customHeight="1" x14ac:dyDescent="0.4">
      <c r="A19" s="295" t="e">
        <f>VLOOKUP(D19,非表示_活動量と単位!$D$8:$E$75,2,FALSE)</f>
        <v>#N/A</v>
      </c>
      <c r="B19" s="406"/>
      <c r="C19" s="407"/>
      <c r="D19" s="408"/>
      <c r="E19" s="377">
        <f t="shared" si="6"/>
        <v>0</v>
      </c>
      <c r="F19" s="366" t="str">
        <f t="shared" si="0"/>
        <v/>
      </c>
      <c r="G19" s="412"/>
      <c r="H19" s="366" t="str">
        <f t="shared" si="1"/>
        <v/>
      </c>
      <c r="I19" s="588"/>
      <c r="J19" s="366" t="str">
        <f t="shared" si="2"/>
        <v/>
      </c>
      <c r="K19" s="380" t="str">
        <f t="shared" si="3"/>
        <v/>
      </c>
      <c r="L19" s="346"/>
      <c r="M19" s="367" t="str">
        <f t="shared" si="4"/>
        <v/>
      </c>
      <c r="N19" s="425"/>
      <c r="O19" s="426"/>
      <c r="P19" s="427"/>
      <c r="Q19" s="428"/>
      <c r="R19" s="428"/>
      <c r="S19" s="428"/>
      <c r="T19" s="428"/>
      <c r="U19" s="428"/>
      <c r="V19" s="428"/>
      <c r="W19" s="428"/>
      <c r="X19" s="428"/>
      <c r="Y19" s="428"/>
      <c r="Z19" s="428"/>
      <c r="AA19" s="429"/>
      <c r="AB19" s="429"/>
      <c r="AC19" s="401" t="str">
        <f t="shared" si="7"/>
        <v/>
      </c>
      <c r="AD19" s="368" t="str">
        <f t="shared" si="5"/>
        <v/>
      </c>
      <c r="AH19" s="574"/>
      <c r="AI19" s="602"/>
      <c r="AJ19" s="568"/>
      <c r="CF19" s="275"/>
      <c r="CG19" s="274"/>
    </row>
    <row r="20" spans="1:85" ht="25.15" customHeight="1" x14ac:dyDescent="0.4">
      <c r="A20" s="295" t="e">
        <f>VLOOKUP(D20,非表示_活動量と単位!$D$8:$E$75,2,FALSE)</f>
        <v>#N/A</v>
      </c>
      <c r="B20" s="406"/>
      <c r="C20" s="407"/>
      <c r="D20" s="408"/>
      <c r="E20" s="377">
        <f t="shared" si="6"/>
        <v>0</v>
      </c>
      <c r="F20" s="366" t="str">
        <f t="shared" si="0"/>
        <v/>
      </c>
      <c r="G20" s="412"/>
      <c r="H20" s="366" t="str">
        <f t="shared" si="1"/>
        <v/>
      </c>
      <c r="I20" s="588"/>
      <c r="J20" s="366" t="str">
        <f t="shared" si="2"/>
        <v/>
      </c>
      <c r="K20" s="380" t="str">
        <f t="shared" si="3"/>
        <v/>
      </c>
      <c r="L20" s="346"/>
      <c r="M20" s="367" t="str">
        <f t="shared" si="4"/>
        <v/>
      </c>
      <c r="N20" s="425"/>
      <c r="O20" s="426"/>
      <c r="P20" s="427"/>
      <c r="Q20" s="428"/>
      <c r="R20" s="428"/>
      <c r="S20" s="428"/>
      <c r="T20" s="428"/>
      <c r="U20" s="428"/>
      <c r="V20" s="428"/>
      <c r="W20" s="428"/>
      <c r="X20" s="428"/>
      <c r="Y20" s="428"/>
      <c r="Z20" s="428"/>
      <c r="AA20" s="429"/>
      <c r="AB20" s="429"/>
      <c r="AC20" s="401" t="str">
        <f t="shared" si="7"/>
        <v/>
      </c>
      <c r="AD20" s="368" t="str">
        <f t="shared" si="5"/>
        <v/>
      </c>
      <c r="AH20" s="567"/>
      <c r="AI20" s="602"/>
      <c r="AJ20" s="568"/>
      <c r="CF20" s="275"/>
      <c r="CG20" s="274"/>
    </row>
    <row r="21" spans="1:85" ht="25.15" customHeight="1" thickBot="1" x14ac:dyDescent="0.45">
      <c r="A21" s="295" t="e">
        <f>VLOOKUP(D21,非表示_活動量と単位!$D$8:$E$75,2,FALSE)</f>
        <v>#N/A</v>
      </c>
      <c r="B21" s="406"/>
      <c r="C21" s="407"/>
      <c r="D21" s="408"/>
      <c r="E21" s="377">
        <f t="shared" si="6"/>
        <v>0</v>
      </c>
      <c r="F21" s="366" t="str">
        <f t="shared" si="0"/>
        <v/>
      </c>
      <c r="G21" s="412"/>
      <c r="H21" s="366" t="str">
        <f t="shared" si="1"/>
        <v/>
      </c>
      <c r="I21" s="588"/>
      <c r="J21" s="366" t="str">
        <f t="shared" si="2"/>
        <v/>
      </c>
      <c r="K21" s="380" t="str">
        <f t="shared" si="3"/>
        <v/>
      </c>
      <c r="L21" s="346"/>
      <c r="M21" s="367" t="str">
        <f t="shared" si="4"/>
        <v/>
      </c>
      <c r="N21" s="425"/>
      <c r="O21" s="426"/>
      <c r="P21" s="427"/>
      <c r="Q21" s="428"/>
      <c r="R21" s="428"/>
      <c r="S21" s="428"/>
      <c r="T21" s="428"/>
      <c r="U21" s="428"/>
      <c r="V21" s="428"/>
      <c r="W21" s="428"/>
      <c r="X21" s="428"/>
      <c r="Y21" s="428"/>
      <c r="Z21" s="428"/>
      <c r="AA21" s="429"/>
      <c r="AB21" s="429"/>
      <c r="AC21" s="401" t="str">
        <f t="shared" si="7"/>
        <v/>
      </c>
      <c r="AD21" s="368" t="str">
        <f t="shared" si="5"/>
        <v/>
      </c>
      <c r="AH21" s="574"/>
      <c r="AI21" s="602"/>
      <c r="AJ21" s="568"/>
      <c r="CF21" s="275"/>
      <c r="CG21" s="274"/>
    </row>
    <row r="22" spans="1:85" ht="25.9" customHeight="1" x14ac:dyDescent="0.4">
      <c r="A22" s="295">
        <f t="shared" ref="A22:A30" si="10">IF($G22="",1,0)</f>
        <v>1</v>
      </c>
      <c r="B22" s="403"/>
      <c r="C22" s="404"/>
      <c r="D22" s="360" t="s">
        <v>660</v>
      </c>
      <c r="E22" s="376">
        <f>(SUM(O22:Z22)+(N22-AA22)-AB22)</f>
        <v>0</v>
      </c>
      <c r="F22" s="414"/>
      <c r="G22" s="411"/>
      <c r="H22" s="414"/>
      <c r="I22" s="587"/>
      <c r="J22" s="414"/>
      <c r="K22" s="379" t="str">
        <f>IF($C22="","",IF($A22=0,E22*G22*I22,E22*I22))</f>
        <v/>
      </c>
      <c r="L22" s="345"/>
      <c r="M22" s="417"/>
      <c r="N22" s="420"/>
      <c r="O22" s="421"/>
      <c r="P22" s="422"/>
      <c r="Q22" s="423"/>
      <c r="R22" s="423"/>
      <c r="S22" s="423"/>
      <c r="T22" s="423"/>
      <c r="U22" s="423"/>
      <c r="V22" s="423"/>
      <c r="W22" s="423"/>
      <c r="X22" s="423"/>
      <c r="Y22" s="423"/>
      <c r="Z22" s="423"/>
      <c r="AA22" s="424"/>
      <c r="AB22" s="424"/>
      <c r="AC22" s="363" t="str">
        <f t="shared" si="7"/>
        <v>---</v>
      </c>
      <c r="AD22" s="369" t="str">
        <f t="shared" si="5"/>
        <v>---</v>
      </c>
      <c r="AH22" s="567"/>
      <c r="AI22" s="602"/>
      <c r="AJ22" s="568"/>
      <c r="CF22" s="275"/>
      <c r="CG22" s="274"/>
    </row>
    <row r="23" spans="1:85" ht="25.9" customHeight="1" x14ac:dyDescent="0.4">
      <c r="A23" s="295">
        <f t="shared" si="10"/>
        <v>1</v>
      </c>
      <c r="B23" s="406"/>
      <c r="C23" s="407"/>
      <c r="D23" s="365" t="s">
        <v>660</v>
      </c>
      <c r="E23" s="377">
        <f t="shared" ref="E23:E31" si="11">(SUM(O23:Z23)+(N23-AA23)-AB23)</f>
        <v>0</v>
      </c>
      <c r="F23" s="415"/>
      <c r="G23" s="412"/>
      <c r="H23" s="415"/>
      <c r="I23" s="588"/>
      <c r="J23" s="415"/>
      <c r="K23" s="380" t="str">
        <f t="shared" ref="K23:K31" si="12">IF($C23="","",IF($A23=0,E23*G23*I23,E23*I23))</f>
        <v/>
      </c>
      <c r="L23" s="346"/>
      <c r="M23" s="418"/>
      <c r="N23" s="425"/>
      <c r="O23" s="426"/>
      <c r="P23" s="427"/>
      <c r="Q23" s="428"/>
      <c r="R23" s="428"/>
      <c r="S23" s="428"/>
      <c r="T23" s="428"/>
      <c r="U23" s="428"/>
      <c r="V23" s="428"/>
      <c r="W23" s="428"/>
      <c r="X23" s="428"/>
      <c r="Y23" s="428"/>
      <c r="Z23" s="428"/>
      <c r="AA23" s="429"/>
      <c r="AB23" s="429"/>
      <c r="AC23" s="401" t="str">
        <f t="shared" si="7"/>
        <v>---</v>
      </c>
      <c r="AD23" s="370" t="str">
        <f t="shared" ref="AD23:AD25" si="13">IF($D23="","",IF(AC23="---","---",IF(OR($D23="系統電力",$D23="産業用蒸気",$D23="温水",$D23="冷水",$D23="蒸気（産業用以外）"),E23*VLOOKUP($D23,GJ換算係数,2,FALSE),E23*G23)))</f>
        <v>---</v>
      </c>
      <c r="AH23" s="574"/>
      <c r="AI23" s="602"/>
      <c r="AJ23" s="568"/>
      <c r="CF23" s="275"/>
      <c r="CG23" s="274"/>
    </row>
    <row r="24" spans="1:85" ht="25.9" customHeight="1" x14ac:dyDescent="0.4">
      <c r="A24" s="295">
        <f t="shared" si="10"/>
        <v>1</v>
      </c>
      <c r="B24" s="406"/>
      <c r="C24" s="407"/>
      <c r="D24" s="365" t="s">
        <v>660</v>
      </c>
      <c r="E24" s="377">
        <f t="shared" si="11"/>
        <v>0</v>
      </c>
      <c r="F24" s="415"/>
      <c r="G24" s="412"/>
      <c r="H24" s="415"/>
      <c r="I24" s="588"/>
      <c r="J24" s="415"/>
      <c r="K24" s="380" t="str">
        <f t="shared" si="12"/>
        <v/>
      </c>
      <c r="L24" s="346"/>
      <c r="M24" s="418"/>
      <c r="N24" s="425"/>
      <c r="O24" s="426"/>
      <c r="P24" s="427"/>
      <c r="Q24" s="428"/>
      <c r="R24" s="428"/>
      <c r="S24" s="428"/>
      <c r="T24" s="428"/>
      <c r="U24" s="428"/>
      <c r="V24" s="428"/>
      <c r="W24" s="428"/>
      <c r="X24" s="428"/>
      <c r="Y24" s="428"/>
      <c r="Z24" s="428"/>
      <c r="AA24" s="429"/>
      <c r="AB24" s="429"/>
      <c r="AC24" s="401" t="str">
        <f t="shared" si="7"/>
        <v>---</v>
      </c>
      <c r="AD24" s="370" t="str">
        <f t="shared" si="13"/>
        <v>---</v>
      </c>
      <c r="AH24" s="567"/>
      <c r="CF24" s="275"/>
      <c r="CG24" s="274"/>
    </row>
    <row r="25" spans="1:85" ht="25.9" customHeight="1" x14ac:dyDescent="0.4">
      <c r="A25" s="295">
        <f t="shared" si="10"/>
        <v>1</v>
      </c>
      <c r="B25" s="406"/>
      <c r="C25" s="407"/>
      <c r="D25" s="365" t="s">
        <v>660</v>
      </c>
      <c r="E25" s="377">
        <f t="shared" si="11"/>
        <v>0</v>
      </c>
      <c r="F25" s="415"/>
      <c r="G25" s="412"/>
      <c r="H25" s="415"/>
      <c r="I25" s="588"/>
      <c r="J25" s="415"/>
      <c r="K25" s="380" t="str">
        <f t="shared" si="12"/>
        <v/>
      </c>
      <c r="L25" s="346"/>
      <c r="M25" s="418"/>
      <c r="N25" s="425"/>
      <c r="O25" s="426"/>
      <c r="P25" s="427"/>
      <c r="Q25" s="428"/>
      <c r="R25" s="428"/>
      <c r="S25" s="428"/>
      <c r="T25" s="428"/>
      <c r="U25" s="428"/>
      <c r="V25" s="428"/>
      <c r="W25" s="428"/>
      <c r="X25" s="428"/>
      <c r="Y25" s="428"/>
      <c r="Z25" s="428"/>
      <c r="AA25" s="429"/>
      <c r="AB25" s="429"/>
      <c r="AC25" s="401" t="str">
        <f t="shared" si="7"/>
        <v>---</v>
      </c>
      <c r="AD25" s="370" t="str">
        <f t="shared" si="13"/>
        <v>---</v>
      </c>
      <c r="CF25" s="275"/>
      <c r="CG25" s="274"/>
    </row>
    <row r="26" spans="1:85" ht="25.9" customHeight="1" x14ac:dyDescent="0.4">
      <c r="A26" s="295">
        <f t="shared" si="10"/>
        <v>1</v>
      </c>
      <c r="B26" s="406"/>
      <c r="C26" s="407"/>
      <c r="D26" s="365" t="s">
        <v>660</v>
      </c>
      <c r="E26" s="377">
        <f t="shared" si="11"/>
        <v>0</v>
      </c>
      <c r="F26" s="415"/>
      <c r="G26" s="412"/>
      <c r="H26" s="415"/>
      <c r="I26" s="588"/>
      <c r="J26" s="415"/>
      <c r="K26" s="380" t="str">
        <f t="shared" si="12"/>
        <v/>
      </c>
      <c r="L26" s="346"/>
      <c r="M26" s="418"/>
      <c r="N26" s="425"/>
      <c r="O26" s="426"/>
      <c r="P26" s="427"/>
      <c r="Q26" s="428"/>
      <c r="R26" s="428"/>
      <c r="S26" s="428"/>
      <c r="T26" s="428"/>
      <c r="U26" s="428"/>
      <c r="V26" s="428"/>
      <c r="W26" s="428"/>
      <c r="X26" s="428"/>
      <c r="Y26" s="428"/>
      <c r="Z26" s="428"/>
      <c r="AA26" s="429"/>
      <c r="AB26" s="429"/>
      <c r="AC26" s="401" t="str">
        <f t="shared" si="7"/>
        <v>---</v>
      </c>
      <c r="AD26" s="370" t="str">
        <f t="shared" si="5"/>
        <v>---</v>
      </c>
      <c r="AH26" s="567"/>
      <c r="AI26" s="567"/>
      <c r="AJ26" s="567"/>
      <c r="AK26" s="272"/>
      <c r="CF26" s="275"/>
      <c r="CG26" s="274"/>
    </row>
    <row r="27" spans="1:85" ht="25.9" customHeight="1" x14ac:dyDescent="0.4">
      <c r="A27" s="295">
        <f t="shared" si="10"/>
        <v>1</v>
      </c>
      <c r="B27" s="406"/>
      <c r="C27" s="407"/>
      <c r="D27" s="365" t="s">
        <v>660</v>
      </c>
      <c r="E27" s="377">
        <f t="shared" si="11"/>
        <v>0</v>
      </c>
      <c r="F27" s="415"/>
      <c r="G27" s="412"/>
      <c r="H27" s="415"/>
      <c r="I27" s="588"/>
      <c r="J27" s="415"/>
      <c r="K27" s="380" t="str">
        <f t="shared" si="12"/>
        <v/>
      </c>
      <c r="L27" s="346"/>
      <c r="M27" s="418"/>
      <c r="N27" s="425"/>
      <c r="O27" s="426"/>
      <c r="P27" s="427"/>
      <c r="Q27" s="428"/>
      <c r="R27" s="428"/>
      <c r="S27" s="428"/>
      <c r="T27" s="428"/>
      <c r="U27" s="428"/>
      <c r="V27" s="428"/>
      <c r="W27" s="428"/>
      <c r="X27" s="428"/>
      <c r="Y27" s="428"/>
      <c r="Z27" s="428"/>
      <c r="AA27" s="429"/>
      <c r="AB27" s="429"/>
      <c r="AC27" s="401" t="str">
        <f t="shared" si="7"/>
        <v>---</v>
      </c>
      <c r="AD27" s="370" t="str">
        <f t="shared" ref="AD27" si="14">IF($D27="","",IF(AC27="---","---",IF(OR($D27="系統電力",$D27="産業用蒸気",$D27="温水",$D27="冷水",$D27="蒸気（産業用以外）"),E27*VLOOKUP($D27,GJ換算係数,2,FALSE),E27*G27)))</f>
        <v>---</v>
      </c>
      <c r="AH27" s="574"/>
      <c r="AI27" s="567"/>
      <c r="AJ27" s="567"/>
      <c r="AK27" s="272"/>
      <c r="CF27" s="275"/>
      <c r="CG27" s="274"/>
    </row>
    <row r="28" spans="1:85" ht="25.9" customHeight="1" x14ac:dyDescent="0.4">
      <c r="A28" s="295">
        <f t="shared" si="10"/>
        <v>1</v>
      </c>
      <c r="B28" s="406"/>
      <c r="C28" s="407"/>
      <c r="D28" s="365" t="s">
        <v>660</v>
      </c>
      <c r="E28" s="377">
        <f t="shared" si="11"/>
        <v>0</v>
      </c>
      <c r="F28" s="415"/>
      <c r="G28" s="412"/>
      <c r="H28" s="415"/>
      <c r="I28" s="588"/>
      <c r="J28" s="415"/>
      <c r="K28" s="380" t="str">
        <f t="shared" si="12"/>
        <v/>
      </c>
      <c r="L28" s="346"/>
      <c r="M28" s="418"/>
      <c r="N28" s="425"/>
      <c r="O28" s="426"/>
      <c r="P28" s="427"/>
      <c r="Q28" s="428"/>
      <c r="R28" s="428"/>
      <c r="S28" s="428"/>
      <c r="T28" s="428"/>
      <c r="U28" s="428"/>
      <c r="V28" s="428"/>
      <c r="W28" s="428"/>
      <c r="X28" s="428"/>
      <c r="Y28" s="428"/>
      <c r="Z28" s="428"/>
      <c r="AA28" s="429"/>
      <c r="AB28" s="429"/>
      <c r="AC28" s="401" t="str">
        <f t="shared" si="7"/>
        <v>---</v>
      </c>
      <c r="AD28" s="370" t="str">
        <f t="shared" si="5"/>
        <v>---</v>
      </c>
      <c r="AH28" s="567"/>
      <c r="AI28" s="567"/>
      <c r="AJ28" s="567"/>
      <c r="AK28" s="272"/>
      <c r="CF28" s="275"/>
      <c r="CG28" s="274"/>
    </row>
    <row r="29" spans="1:85" ht="25.9" customHeight="1" x14ac:dyDescent="0.4">
      <c r="A29" s="295">
        <f t="shared" si="10"/>
        <v>1</v>
      </c>
      <c r="B29" s="406"/>
      <c r="C29" s="407"/>
      <c r="D29" s="365" t="s">
        <v>660</v>
      </c>
      <c r="E29" s="377">
        <f t="shared" si="11"/>
        <v>0</v>
      </c>
      <c r="F29" s="415"/>
      <c r="G29" s="412"/>
      <c r="H29" s="415"/>
      <c r="I29" s="588"/>
      <c r="J29" s="415"/>
      <c r="K29" s="380" t="str">
        <f t="shared" si="12"/>
        <v/>
      </c>
      <c r="L29" s="346"/>
      <c r="M29" s="418"/>
      <c r="N29" s="425"/>
      <c r="O29" s="426"/>
      <c r="P29" s="427"/>
      <c r="Q29" s="428"/>
      <c r="R29" s="428"/>
      <c r="S29" s="428"/>
      <c r="T29" s="428"/>
      <c r="U29" s="428"/>
      <c r="V29" s="428"/>
      <c r="W29" s="428"/>
      <c r="X29" s="428"/>
      <c r="Y29" s="428"/>
      <c r="Z29" s="428"/>
      <c r="AA29" s="429"/>
      <c r="AB29" s="429"/>
      <c r="AC29" s="401" t="str">
        <f t="shared" si="7"/>
        <v>---</v>
      </c>
      <c r="AD29" s="370" t="str">
        <f t="shared" ref="AD29" si="15">IF($D29="","",IF(AC29="---","---",IF(OR($D29="系統電力",$D29="産業用蒸気",$D29="温水",$D29="冷水",$D29="蒸気（産業用以外）"),E29*VLOOKUP($D29,GJ換算係数,2,FALSE),E29*G29)))</f>
        <v>---</v>
      </c>
      <c r="AH29" s="574"/>
      <c r="AI29" s="567"/>
      <c r="AJ29" s="568"/>
      <c r="CF29" s="275"/>
      <c r="CG29" s="274"/>
    </row>
    <row r="30" spans="1:85" ht="25.9" customHeight="1" x14ac:dyDescent="0.4">
      <c r="A30" s="295">
        <f t="shared" si="10"/>
        <v>1</v>
      </c>
      <c r="B30" s="406"/>
      <c r="C30" s="407"/>
      <c r="D30" s="365" t="s">
        <v>660</v>
      </c>
      <c r="E30" s="377">
        <f t="shared" si="11"/>
        <v>0</v>
      </c>
      <c r="F30" s="415"/>
      <c r="G30" s="412"/>
      <c r="H30" s="415"/>
      <c r="I30" s="588"/>
      <c r="J30" s="415"/>
      <c r="K30" s="380" t="str">
        <f t="shared" si="12"/>
        <v/>
      </c>
      <c r="L30" s="346"/>
      <c r="M30" s="418"/>
      <c r="N30" s="425"/>
      <c r="O30" s="426"/>
      <c r="P30" s="427"/>
      <c r="Q30" s="428"/>
      <c r="R30" s="428"/>
      <c r="S30" s="428"/>
      <c r="T30" s="428"/>
      <c r="U30" s="428"/>
      <c r="V30" s="428"/>
      <c r="W30" s="428"/>
      <c r="X30" s="428"/>
      <c r="Y30" s="428"/>
      <c r="Z30" s="428"/>
      <c r="AA30" s="429"/>
      <c r="AB30" s="429"/>
      <c r="AC30" s="401" t="str">
        <f t="shared" si="7"/>
        <v>---</v>
      </c>
      <c r="AD30" s="370" t="str">
        <f t="shared" si="5"/>
        <v>---</v>
      </c>
      <c r="AH30" s="567"/>
      <c r="AI30" s="567"/>
      <c r="AJ30" s="568"/>
      <c r="CF30" s="275"/>
      <c r="CG30" s="274"/>
    </row>
    <row r="31" spans="1:85" ht="25.9" customHeight="1" thickBot="1" x14ac:dyDescent="0.45">
      <c r="A31" s="295">
        <f t="shared" ref="A31" si="16">IF($G31="",1,0)</f>
        <v>1</v>
      </c>
      <c r="B31" s="409"/>
      <c r="C31" s="410"/>
      <c r="D31" s="371" t="s">
        <v>660</v>
      </c>
      <c r="E31" s="378">
        <f t="shared" si="11"/>
        <v>0</v>
      </c>
      <c r="F31" s="416"/>
      <c r="G31" s="413"/>
      <c r="H31" s="416"/>
      <c r="I31" s="589"/>
      <c r="J31" s="416"/>
      <c r="K31" s="381" t="str">
        <f t="shared" si="12"/>
        <v/>
      </c>
      <c r="L31" s="347"/>
      <c r="M31" s="419"/>
      <c r="N31" s="430"/>
      <c r="O31" s="431"/>
      <c r="P31" s="432"/>
      <c r="Q31" s="433"/>
      <c r="R31" s="433"/>
      <c r="S31" s="433"/>
      <c r="T31" s="433"/>
      <c r="U31" s="433"/>
      <c r="V31" s="433"/>
      <c r="W31" s="433"/>
      <c r="X31" s="433"/>
      <c r="Y31" s="433"/>
      <c r="Z31" s="433"/>
      <c r="AA31" s="434"/>
      <c r="AB31" s="434"/>
      <c r="AC31" s="400" t="str">
        <f t="shared" si="7"/>
        <v>---</v>
      </c>
      <c r="AD31" s="372" t="str">
        <f t="shared" si="5"/>
        <v>---</v>
      </c>
      <c r="AH31" s="574"/>
      <c r="AI31" s="567"/>
      <c r="AJ31" s="568"/>
      <c r="CF31" s="275"/>
      <c r="CG31" s="274"/>
    </row>
    <row r="32" spans="1:85" ht="27.6" customHeight="1" thickBot="1" x14ac:dyDescent="0.45">
      <c r="A32" s="386"/>
      <c r="B32" s="7"/>
      <c r="C32" s="7"/>
      <c r="D32" s="7"/>
      <c r="I32" s="829" t="s">
        <v>772</v>
      </c>
      <c r="J32" s="830"/>
      <c r="K32" s="605">
        <f>SUM($K$7:$K$31)+SUM($K$48:$K$102)</f>
        <v>0</v>
      </c>
      <c r="L32" s="550"/>
      <c r="M32" s="44"/>
      <c r="N32" s="44"/>
      <c r="O32" s="44"/>
      <c r="P32" s="44"/>
      <c r="Q32" s="44"/>
      <c r="R32" s="44"/>
      <c r="AC32" s="262" t="s">
        <v>798</v>
      </c>
      <c r="AD32" s="613">
        <f>SUM($AD$7:$AD$31)+SUM($AD$48:$AD$102)</f>
        <v>0</v>
      </c>
      <c r="AH32" s="570"/>
      <c r="AI32" s="272"/>
      <c r="CF32" s="275"/>
      <c r="CG32" s="274"/>
    </row>
    <row r="33" spans="1:85" ht="27.6" customHeight="1" thickBot="1" x14ac:dyDescent="0.45">
      <c r="A33" s="386"/>
      <c r="B33" s="7"/>
      <c r="C33" s="7"/>
      <c r="D33" s="7"/>
      <c r="I33" s="827" t="s">
        <v>797</v>
      </c>
      <c r="J33" s="828"/>
      <c r="K33" s="605">
        <f>SUMIFS(K7:K31,AC7:AC31,"対象")+SUMIFS(K48:K102,AC48:AC102,"対象")</f>
        <v>0</v>
      </c>
      <c r="L33" s="550"/>
      <c r="M33" s="44"/>
      <c r="N33" s="44"/>
      <c r="O33" s="44"/>
      <c r="P33" s="44"/>
      <c r="Q33" s="44"/>
      <c r="R33" s="44"/>
      <c r="AC33" s="263" t="s">
        <v>924</v>
      </c>
      <c r="AD33" s="612" t="str">
        <f>IFERROR(K33/AD32,"---")</f>
        <v>---</v>
      </c>
      <c r="AH33" s="272"/>
      <c r="AI33" s="272"/>
      <c r="CF33" s="275"/>
      <c r="CG33" s="274"/>
    </row>
    <row r="34" spans="1:85" ht="16.149999999999999" customHeight="1" x14ac:dyDescent="0.4">
      <c r="A34" s="386"/>
      <c r="B34" s="160"/>
      <c r="C34" s="161"/>
      <c r="D34" s="6"/>
      <c r="J34" s="145"/>
      <c r="K34" s="145"/>
      <c r="L34" s="145"/>
      <c r="M34" s="44"/>
      <c r="N34" s="44"/>
      <c r="O34" s="44"/>
      <c r="P34" s="44"/>
      <c r="Q34" s="44"/>
      <c r="R34" s="44"/>
      <c r="AH34" s="272"/>
      <c r="AI34" s="272"/>
      <c r="CF34" s="275"/>
      <c r="CG34" s="274"/>
    </row>
    <row r="35" spans="1:85" ht="16.149999999999999" customHeight="1" x14ac:dyDescent="0.4">
      <c r="A35" s="386"/>
      <c r="B35" s="195" t="s">
        <v>886</v>
      </c>
      <c r="C35" s="309" t="s">
        <v>892</v>
      </c>
      <c r="D35" s="154"/>
      <c r="J35" s="145"/>
      <c r="K35" s="145"/>
      <c r="L35" s="145"/>
      <c r="M35" s="44"/>
      <c r="N35" s="44"/>
      <c r="O35" s="44"/>
      <c r="P35" s="44"/>
      <c r="Q35" s="44"/>
      <c r="R35" s="44"/>
      <c r="AH35" s="272"/>
      <c r="AI35" s="272"/>
      <c r="CF35" s="275"/>
      <c r="CG35" s="274"/>
    </row>
    <row r="36" spans="1:85" ht="14.65" customHeight="1" x14ac:dyDescent="0.4">
      <c r="A36" s="386"/>
      <c r="B36" s="195" t="s">
        <v>598</v>
      </c>
      <c r="C36" s="188" t="s">
        <v>914</v>
      </c>
      <c r="D36" s="154"/>
      <c r="J36" s="145"/>
      <c r="K36" s="145"/>
      <c r="L36" s="145"/>
      <c r="M36" s="44"/>
      <c r="N36" s="44"/>
      <c r="O36" s="44"/>
      <c r="P36" s="44"/>
      <c r="Q36" s="44"/>
      <c r="R36" s="44"/>
      <c r="AH36" s="567"/>
      <c r="AI36" s="567"/>
      <c r="CF36" s="275"/>
      <c r="CG36" s="274"/>
    </row>
    <row r="37" spans="1:85" ht="14.65" customHeight="1" x14ac:dyDescent="0.4">
      <c r="B37" s="305"/>
      <c r="C37" s="306" t="s">
        <v>915</v>
      </c>
      <c r="D37" s="154"/>
      <c r="J37" s="145"/>
      <c r="K37" s="145"/>
      <c r="L37" s="145"/>
      <c r="M37" s="44"/>
      <c r="N37" s="44"/>
      <c r="O37" s="44"/>
      <c r="P37" s="44"/>
      <c r="Q37" s="44"/>
      <c r="R37" s="44"/>
      <c r="CF37" s="275"/>
      <c r="CG37" s="274"/>
    </row>
    <row r="38" spans="1:85" ht="14.65" customHeight="1" x14ac:dyDescent="0.4">
      <c r="B38" s="305"/>
      <c r="C38" s="67" t="s">
        <v>921</v>
      </c>
      <c r="D38" s="67"/>
      <c r="CF38" s="276"/>
      <c r="CG38" s="274"/>
    </row>
    <row r="39" spans="1:85" ht="14.65" customHeight="1" x14ac:dyDescent="0.4">
      <c r="B39" s="195"/>
      <c r="C39" s="306" t="s">
        <v>916</v>
      </c>
      <c r="D39" s="307"/>
      <c r="CF39" s="277"/>
      <c r="CG39" s="274"/>
    </row>
    <row r="40" spans="1:85" ht="14.65" customHeight="1" x14ac:dyDescent="0.4">
      <c r="B40" s="195"/>
      <c r="C40" s="67" t="s">
        <v>922</v>
      </c>
      <c r="D40" s="67"/>
      <c r="CF40" s="277"/>
      <c r="CG40" s="274"/>
    </row>
    <row r="41" spans="1:85" ht="14.65" customHeight="1" x14ac:dyDescent="0.4">
      <c r="B41" s="308" t="s">
        <v>599</v>
      </c>
      <c r="C41" s="67" t="s">
        <v>773</v>
      </c>
      <c r="D41" s="67"/>
      <c r="CF41" s="277"/>
      <c r="CG41" s="274"/>
    </row>
    <row r="42" spans="1:85" ht="14.65" customHeight="1" x14ac:dyDescent="0.4">
      <c r="B42" s="308" t="s">
        <v>600</v>
      </c>
      <c r="C42" s="459" t="s">
        <v>885</v>
      </c>
      <c r="D42" s="67"/>
      <c r="CF42" s="277"/>
      <c r="CG42" s="274"/>
    </row>
    <row r="43" spans="1:85" ht="12" customHeight="1" x14ac:dyDescent="0.4">
      <c r="B43" s="11"/>
      <c r="CF43" s="277"/>
      <c r="CG43" s="274"/>
    </row>
    <row r="44" spans="1:85" ht="12" customHeight="1" thickBot="1" x14ac:dyDescent="0.45">
      <c r="B44" s="11"/>
      <c r="CF44" s="277"/>
      <c r="CG44" s="274"/>
    </row>
    <row r="45" spans="1:85" ht="18" customHeight="1" x14ac:dyDescent="0.4">
      <c r="B45" s="774" t="s">
        <v>908</v>
      </c>
      <c r="C45" s="777" t="s">
        <v>769</v>
      </c>
      <c r="D45" s="784" t="s">
        <v>606</v>
      </c>
      <c r="E45" s="823" t="s">
        <v>607</v>
      </c>
      <c r="F45" s="810"/>
      <c r="G45" s="823" t="s">
        <v>608</v>
      </c>
      <c r="H45" s="825"/>
      <c r="I45" s="810" t="s">
        <v>679</v>
      </c>
      <c r="J45" s="810"/>
      <c r="K45" s="812" t="s">
        <v>861</v>
      </c>
      <c r="L45" s="815" t="s">
        <v>724</v>
      </c>
      <c r="M45" s="818" t="s">
        <v>767</v>
      </c>
      <c r="N45" s="820" t="s">
        <v>770</v>
      </c>
      <c r="O45" s="800" t="s">
        <v>896</v>
      </c>
      <c r="P45" s="800"/>
      <c r="Q45" s="800"/>
      <c r="R45" s="800"/>
      <c r="S45" s="800"/>
      <c r="T45" s="800"/>
      <c r="U45" s="800"/>
      <c r="V45" s="800"/>
      <c r="W45" s="800"/>
      <c r="X45" s="800"/>
      <c r="Y45" s="800"/>
      <c r="Z45" s="800"/>
      <c r="AA45" s="802" t="s">
        <v>771</v>
      </c>
      <c r="AB45" s="803" t="s">
        <v>768</v>
      </c>
      <c r="AC45" s="806" t="s">
        <v>793</v>
      </c>
      <c r="AD45" s="807"/>
      <c r="CF45" s="277"/>
      <c r="CG45" s="274"/>
    </row>
    <row r="46" spans="1:85" ht="18" customHeight="1" x14ac:dyDescent="0.4">
      <c r="B46" s="775"/>
      <c r="C46" s="778"/>
      <c r="D46" s="785"/>
      <c r="E46" s="824"/>
      <c r="F46" s="811"/>
      <c r="G46" s="824"/>
      <c r="H46" s="826"/>
      <c r="I46" s="811"/>
      <c r="J46" s="811"/>
      <c r="K46" s="813"/>
      <c r="L46" s="816"/>
      <c r="M46" s="819"/>
      <c r="N46" s="821"/>
      <c r="O46" s="801"/>
      <c r="P46" s="801"/>
      <c r="Q46" s="801"/>
      <c r="R46" s="801"/>
      <c r="S46" s="801"/>
      <c r="T46" s="801"/>
      <c r="U46" s="801"/>
      <c r="V46" s="801"/>
      <c r="W46" s="801"/>
      <c r="X46" s="801"/>
      <c r="Y46" s="801"/>
      <c r="Z46" s="801"/>
      <c r="AA46" s="789"/>
      <c r="AB46" s="804"/>
      <c r="AC46" s="636" t="s">
        <v>794</v>
      </c>
      <c r="AD46" s="808" t="s">
        <v>775</v>
      </c>
      <c r="CF46" s="277"/>
      <c r="CG46" s="274"/>
    </row>
    <row r="47" spans="1:85" ht="18" customHeight="1" thickBot="1" x14ac:dyDescent="0.45">
      <c r="B47" s="776"/>
      <c r="C47" s="779"/>
      <c r="D47" s="786"/>
      <c r="E47" s="298" t="s">
        <v>677</v>
      </c>
      <c r="F47" s="299" t="s">
        <v>678</v>
      </c>
      <c r="G47" s="300" t="s">
        <v>723</v>
      </c>
      <c r="H47" s="301" t="s">
        <v>696</v>
      </c>
      <c r="I47" s="302" t="s">
        <v>723</v>
      </c>
      <c r="J47" s="303" t="s">
        <v>696</v>
      </c>
      <c r="K47" s="814"/>
      <c r="L47" s="817"/>
      <c r="M47" s="304" t="s">
        <v>766</v>
      </c>
      <c r="N47" s="822"/>
      <c r="O47" s="162" t="s">
        <v>680</v>
      </c>
      <c r="P47" s="162" t="s">
        <v>681</v>
      </c>
      <c r="Q47" s="162" t="s">
        <v>682</v>
      </c>
      <c r="R47" s="162" t="s">
        <v>683</v>
      </c>
      <c r="S47" s="162" t="s">
        <v>684</v>
      </c>
      <c r="T47" s="162" t="s">
        <v>685</v>
      </c>
      <c r="U47" s="162" t="s">
        <v>686</v>
      </c>
      <c r="V47" s="162" t="s">
        <v>687</v>
      </c>
      <c r="W47" s="162" t="s">
        <v>688</v>
      </c>
      <c r="X47" s="162" t="s">
        <v>689</v>
      </c>
      <c r="Y47" s="162" t="s">
        <v>690</v>
      </c>
      <c r="Z47" s="162" t="s">
        <v>691</v>
      </c>
      <c r="AA47" s="790"/>
      <c r="AB47" s="805"/>
      <c r="AC47" s="637"/>
      <c r="AD47" s="809"/>
      <c r="CF47" s="277"/>
      <c r="CG47" s="274"/>
    </row>
    <row r="48" spans="1:85" ht="25.9" customHeight="1" x14ac:dyDescent="0.4">
      <c r="A48" s="295" t="e">
        <f>VLOOKUP(D48,非表示_活動量と単位!$D$8:$E$75,2,FALSE)</f>
        <v>#N/A</v>
      </c>
      <c r="B48" s="337"/>
      <c r="C48" s="338"/>
      <c r="D48" s="339"/>
      <c r="E48" s="373">
        <f t="shared" ref="E48:E102" si="17">TRUNC((SUM(O48:Z48)+(N48-AA48)-AB48),0)</f>
        <v>0</v>
      </c>
      <c r="F48" s="282" t="str">
        <f t="shared" ref="F48:F102" si="18">IF($D48="","",VLOOKUP($D48,活動の種別と単位,4,FALSE))</f>
        <v/>
      </c>
      <c r="G48" s="435"/>
      <c r="H48" s="282" t="str">
        <f t="shared" ref="H48:H102" si="19">IF($D48="","",VLOOKUP($D48,活動の種別と単位,5,FALSE))</f>
        <v/>
      </c>
      <c r="I48" s="590"/>
      <c r="J48" s="282" t="str">
        <f t="shared" ref="J48:J102" si="20">IF($D48="","",VLOOKUP($D48,活動の種別と単位,6,FALSE))</f>
        <v/>
      </c>
      <c r="K48" s="283" t="str">
        <f t="shared" ref="K48:K79" si="21">IF($D48="","",IF($A48=0,E48*G48*I48,E48*I48))</f>
        <v/>
      </c>
      <c r="L48" s="345"/>
      <c r="M48" s="284" t="str">
        <f t="shared" ref="M48:M102" si="22">IF($D48="","",VLOOKUP($D48,活動の種別と単位,3,FALSE))</f>
        <v/>
      </c>
      <c r="N48" s="438"/>
      <c r="O48" s="439"/>
      <c r="P48" s="440"/>
      <c r="Q48" s="441"/>
      <c r="R48" s="441"/>
      <c r="S48" s="441"/>
      <c r="T48" s="441"/>
      <c r="U48" s="441"/>
      <c r="V48" s="441"/>
      <c r="W48" s="441"/>
      <c r="X48" s="441"/>
      <c r="Y48" s="441"/>
      <c r="Z48" s="441"/>
      <c r="AA48" s="442"/>
      <c r="AB48" s="442"/>
      <c r="AC48" s="285" t="str">
        <f t="shared" ref="AC48:AC102" si="23">IF($D48="","",VLOOKUP($D48,活動の種別と単位,7,FALSE))</f>
        <v/>
      </c>
      <c r="AD48" s="286" t="str">
        <f>IF($D48="","",IF(AC48="---","---",IF(OR($D48="系統電力",$D48="産業用蒸気",$D48="温水",$D48="冷水",$D48="蒸気（産業用以外）"),E48*VLOOKUP($D48,GJ換算係数,2,FALSE),E48*G48)))</f>
        <v/>
      </c>
      <c r="CF48" s="277"/>
      <c r="CG48" s="274"/>
    </row>
    <row r="49" spans="1:85" ht="25.9" customHeight="1" x14ac:dyDescent="0.4">
      <c r="A49" s="295" t="e">
        <f>VLOOKUP(D49,非表示_活動量と単位!$D$8:$E$75,2,FALSE)</f>
        <v>#N/A</v>
      </c>
      <c r="B49" s="340"/>
      <c r="C49" s="341"/>
      <c r="D49" s="342"/>
      <c r="E49" s="374">
        <f t="shared" ref="E49:E69" si="24">TRUNC((SUM(O49:Z49)+(N49-AA49)-AB49),0)</f>
        <v>0</v>
      </c>
      <c r="F49" s="287" t="str">
        <f t="shared" si="18"/>
        <v/>
      </c>
      <c r="G49" s="436"/>
      <c r="H49" s="287" t="str">
        <f t="shared" si="19"/>
        <v/>
      </c>
      <c r="I49" s="591"/>
      <c r="J49" s="287" t="str">
        <f t="shared" si="20"/>
        <v/>
      </c>
      <c r="K49" s="288" t="str">
        <f t="shared" si="21"/>
        <v/>
      </c>
      <c r="L49" s="346"/>
      <c r="M49" s="289" t="str">
        <f t="shared" si="22"/>
        <v/>
      </c>
      <c r="N49" s="443"/>
      <c r="O49" s="444"/>
      <c r="P49" s="445"/>
      <c r="Q49" s="446"/>
      <c r="R49" s="446"/>
      <c r="S49" s="446"/>
      <c r="T49" s="446"/>
      <c r="U49" s="446"/>
      <c r="V49" s="446"/>
      <c r="W49" s="446"/>
      <c r="X49" s="446"/>
      <c r="Y49" s="446"/>
      <c r="Z49" s="446"/>
      <c r="AA49" s="447"/>
      <c r="AB49" s="447"/>
      <c r="AC49" s="290" t="str">
        <f t="shared" si="23"/>
        <v/>
      </c>
      <c r="AD49" s="291" t="str">
        <f t="shared" ref="AD49:AD69" si="25">IF($D49="","",IF(AC49="---","---",IF(OR($D49="系統電力",$D49="産業用蒸気",$D49="温水",$D49="冷水",$D49="蒸気（産業用以外）"),E49*VLOOKUP($D49,GJ換算係数,2,FALSE),E49*G49)))</f>
        <v/>
      </c>
      <c r="CF49" s="277"/>
      <c r="CG49" s="274"/>
    </row>
    <row r="50" spans="1:85" ht="25.9" customHeight="1" x14ac:dyDescent="0.4">
      <c r="A50" s="295" t="e">
        <f>VLOOKUP(D50,非表示_活動量と単位!$D$8:$E$75,2,FALSE)</f>
        <v>#N/A</v>
      </c>
      <c r="B50" s="340"/>
      <c r="C50" s="341"/>
      <c r="D50" s="342"/>
      <c r="E50" s="374">
        <f t="shared" si="24"/>
        <v>0</v>
      </c>
      <c r="F50" s="287" t="str">
        <f t="shared" si="18"/>
        <v/>
      </c>
      <c r="G50" s="436"/>
      <c r="H50" s="287" t="str">
        <f t="shared" si="19"/>
        <v/>
      </c>
      <c r="I50" s="591"/>
      <c r="J50" s="287" t="str">
        <f t="shared" si="20"/>
        <v/>
      </c>
      <c r="K50" s="288" t="str">
        <f t="shared" si="21"/>
        <v/>
      </c>
      <c r="L50" s="346"/>
      <c r="M50" s="289" t="str">
        <f t="shared" si="22"/>
        <v/>
      </c>
      <c r="N50" s="443"/>
      <c r="O50" s="444"/>
      <c r="P50" s="445"/>
      <c r="Q50" s="446"/>
      <c r="R50" s="446"/>
      <c r="S50" s="446"/>
      <c r="T50" s="446"/>
      <c r="U50" s="446"/>
      <c r="V50" s="446"/>
      <c r="W50" s="446"/>
      <c r="X50" s="446"/>
      <c r="Y50" s="446"/>
      <c r="Z50" s="446"/>
      <c r="AA50" s="447"/>
      <c r="AB50" s="447"/>
      <c r="AC50" s="290" t="str">
        <f t="shared" si="23"/>
        <v/>
      </c>
      <c r="AD50" s="291" t="str">
        <f t="shared" si="25"/>
        <v/>
      </c>
      <c r="CF50" s="277"/>
      <c r="CG50" s="274"/>
    </row>
    <row r="51" spans="1:85" ht="25.9" customHeight="1" x14ac:dyDescent="0.4">
      <c r="A51" s="295" t="e">
        <f>VLOOKUP(D51,非表示_活動量と単位!$D$8:$E$75,2,FALSE)</f>
        <v>#N/A</v>
      </c>
      <c r="B51" s="340"/>
      <c r="C51" s="341"/>
      <c r="D51" s="342"/>
      <c r="E51" s="374">
        <f t="shared" si="24"/>
        <v>0</v>
      </c>
      <c r="F51" s="287" t="str">
        <f t="shared" si="18"/>
        <v/>
      </c>
      <c r="G51" s="436"/>
      <c r="H51" s="287" t="str">
        <f t="shared" si="19"/>
        <v/>
      </c>
      <c r="I51" s="591"/>
      <c r="J51" s="287" t="str">
        <f t="shared" si="20"/>
        <v/>
      </c>
      <c r="K51" s="288" t="str">
        <f t="shared" si="21"/>
        <v/>
      </c>
      <c r="L51" s="346"/>
      <c r="M51" s="289" t="str">
        <f t="shared" si="22"/>
        <v/>
      </c>
      <c r="N51" s="443"/>
      <c r="O51" s="444"/>
      <c r="P51" s="445"/>
      <c r="Q51" s="446"/>
      <c r="R51" s="446"/>
      <c r="S51" s="446"/>
      <c r="T51" s="446"/>
      <c r="U51" s="446"/>
      <c r="V51" s="446"/>
      <c r="W51" s="446"/>
      <c r="X51" s="446"/>
      <c r="Y51" s="446"/>
      <c r="Z51" s="446"/>
      <c r="AA51" s="447"/>
      <c r="AB51" s="447"/>
      <c r="AC51" s="290" t="str">
        <f t="shared" si="23"/>
        <v/>
      </c>
      <c r="AD51" s="291" t="str">
        <f t="shared" si="25"/>
        <v/>
      </c>
      <c r="CF51" s="277"/>
      <c r="CG51" s="274"/>
    </row>
    <row r="52" spans="1:85" ht="25.9" customHeight="1" x14ac:dyDescent="0.4">
      <c r="A52" s="295" t="e">
        <f>VLOOKUP(D52,非表示_活動量と単位!$D$8:$E$75,2,FALSE)</f>
        <v>#N/A</v>
      </c>
      <c r="B52" s="340"/>
      <c r="C52" s="341"/>
      <c r="D52" s="342"/>
      <c r="E52" s="374">
        <f t="shared" si="24"/>
        <v>0</v>
      </c>
      <c r="F52" s="287" t="str">
        <f t="shared" si="18"/>
        <v/>
      </c>
      <c r="G52" s="436"/>
      <c r="H52" s="287" t="str">
        <f t="shared" si="19"/>
        <v/>
      </c>
      <c r="I52" s="591"/>
      <c r="J52" s="287" t="str">
        <f t="shared" si="20"/>
        <v/>
      </c>
      <c r="K52" s="288" t="str">
        <f t="shared" si="21"/>
        <v/>
      </c>
      <c r="L52" s="346"/>
      <c r="M52" s="289" t="str">
        <f t="shared" si="22"/>
        <v/>
      </c>
      <c r="N52" s="443"/>
      <c r="O52" s="444"/>
      <c r="P52" s="445"/>
      <c r="Q52" s="446"/>
      <c r="R52" s="446"/>
      <c r="S52" s="446"/>
      <c r="T52" s="446"/>
      <c r="U52" s="446"/>
      <c r="V52" s="446"/>
      <c r="W52" s="446"/>
      <c r="X52" s="446"/>
      <c r="Y52" s="446"/>
      <c r="Z52" s="446"/>
      <c r="AA52" s="447"/>
      <c r="AB52" s="447"/>
      <c r="AC52" s="290" t="str">
        <f t="shared" si="23"/>
        <v/>
      </c>
      <c r="AD52" s="291" t="str">
        <f t="shared" si="25"/>
        <v/>
      </c>
      <c r="CF52" s="277"/>
      <c r="CG52" s="274"/>
    </row>
    <row r="53" spans="1:85" ht="25.9" customHeight="1" x14ac:dyDescent="0.4">
      <c r="A53" s="295" t="e">
        <f>VLOOKUP(D53,非表示_活動量と単位!$D$8:$E$75,2,FALSE)</f>
        <v>#N/A</v>
      </c>
      <c r="B53" s="340"/>
      <c r="C53" s="341"/>
      <c r="D53" s="342"/>
      <c r="E53" s="374">
        <f t="shared" si="24"/>
        <v>0</v>
      </c>
      <c r="F53" s="287" t="str">
        <f t="shared" si="18"/>
        <v/>
      </c>
      <c r="G53" s="436"/>
      <c r="H53" s="287" t="str">
        <f t="shared" si="19"/>
        <v/>
      </c>
      <c r="I53" s="591"/>
      <c r="J53" s="287" t="str">
        <f t="shared" si="20"/>
        <v/>
      </c>
      <c r="K53" s="288" t="str">
        <f t="shared" si="21"/>
        <v/>
      </c>
      <c r="L53" s="346"/>
      <c r="M53" s="289" t="str">
        <f t="shared" si="22"/>
        <v/>
      </c>
      <c r="N53" s="443"/>
      <c r="O53" s="444"/>
      <c r="P53" s="445"/>
      <c r="Q53" s="446"/>
      <c r="R53" s="446"/>
      <c r="S53" s="446"/>
      <c r="T53" s="446"/>
      <c r="U53" s="446"/>
      <c r="V53" s="446"/>
      <c r="W53" s="446"/>
      <c r="X53" s="446"/>
      <c r="Y53" s="446"/>
      <c r="Z53" s="446"/>
      <c r="AA53" s="447"/>
      <c r="AB53" s="447"/>
      <c r="AC53" s="290" t="str">
        <f t="shared" si="23"/>
        <v/>
      </c>
      <c r="AD53" s="291" t="str">
        <f t="shared" si="25"/>
        <v/>
      </c>
      <c r="CF53" s="277"/>
      <c r="CG53" s="274"/>
    </row>
    <row r="54" spans="1:85" ht="25.9" customHeight="1" x14ac:dyDescent="0.4">
      <c r="A54" s="295" t="e">
        <f>VLOOKUP(D54,非表示_活動量と単位!$D$8:$E$75,2,FALSE)</f>
        <v>#N/A</v>
      </c>
      <c r="B54" s="340"/>
      <c r="C54" s="341"/>
      <c r="D54" s="342"/>
      <c r="E54" s="374">
        <f t="shared" si="24"/>
        <v>0</v>
      </c>
      <c r="F54" s="287" t="str">
        <f t="shared" si="18"/>
        <v/>
      </c>
      <c r="G54" s="436"/>
      <c r="H54" s="287" t="str">
        <f t="shared" si="19"/>
        <v/>
      </c>
      <c r="I54" s="591"/>
      <c r="J54" s="287" t="str">
        <f t="shared" si="20"/>
        <v/>
      </c>
      <c r="K54" s="288" t="str">
        <f t="shared" si="21"/>
        <v/>
      </c>
      <c r="L54" s="346"/>
      <c r="M54" s="289" t="str">
        <f t="shared" si="22"/>
        <v/>
      </c>
      <c r="N54" s="443"/>
      <c r="O54" s="444"/>
      <c r="P54" s="445"/>
      <c r="Q54" s="446"/>
      <c r="R54" s="446"/>
      <c r="S54" s="446"/>
      <c r="T54" s="446"/>
      <c r="U54" s="446"/>
      <c r="V54" s="446"/>
      <c r="W54" s="446"/>
      <c r="X54" s="446"/>
      <c r="Y54" s="446"/>
      <c r="Z54" s="446"/>
      <c r="AA54" s="447"/>
      <c r="AB54" s="447"/>
      <c r="AC54" s="290" t="str">
        <f t="shared" si="23"/>
        <v/>
      </c>
      <c r="AD54" s="291" t="str">
        <f t="shared" si="25"/>
        <v/>
      </c>
      <c r="CF54" s="277"/>
      <c r="CG54" s="274"/>
    </row>
    <row r="55" spans="1:85" ht="25.9" customHeight="1" x14ac:dyDescent="0.4">
      <c r="A55" s="295" t="e">
        <f>VLOOKUP(D55,非表示_活動量と単位!$D$8:$E$75,2,FALSE)</f>
        <v>#N/A</v>
      </c>
      <c r="B55" s="340"/>
      <c r="C55" s="341"/>
      <c r="D55" s="342"/>
      <c r="E55" s="374">
        <f t="shared" si="24"/>
        <v>0</v>
      </c>
      <c r="F55" s="287" t="str">
        <f t="shared" si="18"/>
        <v/>
      </c>
      <c r="G55" s="436"/>
      <c r="H55" s="287" t="str">
        <f t="shared" si="19"/>
        <v/>
      </c>
      <c r="I55" s="591"/>
      <c r="J55" s="287" t="str">
        <f t="shared" si="20"/>
        <v/>
      </c>
      <c r="K55" s="288" t="str">
        <f t="shared" si="21"/>
        <v/>
      </c>
      <c r="L55" s="346"/>
      <c r="M55" s="289" t="str">
        <f t="shared" si="22"/>
        <v/>
      </c>
      <c r="N55" s="443"/>
      <c r="O55" s="444"/>
      <c r="P55" s="445"/>
      <c r="Q55" s="446"/>
      <c r="R55" s="446"/>
      <c r="S55" s="446"/>
      <c r="T55" s="446"/>
      <c r="U55" s="446"/>
      <c r="V55" s="446"/>
      <c r="W55" s="446"/>
      <c r="X55" s="446"/>
      <c r="Y55" s="446"/>
      <c r="Z55" s="446"/>
      <c r="AA55" s="447"/>
      <c r="AB55" s="447"/>
      <c r="AC55" s="290" t="str">
        <f t="shared" si="23"/>
        <v/>
      </c>
      <c r="AD55" s="291" t="str">
        <f t="shared" si="25"/>
        <v/>
      </c>
      <c r="CF55" s="277"/>
      <c r="CG55" s="274"/>
    </row>
    <row r="56" spans="1:85" ht="25.9" customHeight="1" x14ac:dyDescent="0.4">
      <c r="A56" s="295" t="e">
        <f>VLOOKUP(D56,非表示_活動量と単位!$D$8:$E$75,2,FALSE)</f>
        <v>#N/A</v>
      </c>
      <c r="B56" s="340"/>
      <c r="C56" s="341"/>
      <c r="D56" s="342"/>
      <c r="E56" s="374">
        <f t="shared" si="24"/>
        <v>0</v>
      </c>
      <c r="F56" s="287" t="str">
        <f t="shared" si="18"/>
        <v/>
      </c>
      <c r="G56" s="436"/>
      <c r="H56" s="287" t="str">
        <f t="shared" si="19"/>
        <v/>
      </c>
      <c r="I56" s="591"/>
      <c r="J56" s="287" t="str">
        <f t="shared" si="20"/>
        <v/>
      </c>
      <c r="K56" s="288" t="str">
        <f t="shared" si="21"/>
        <v/>
      </c>
      <c r="L56" s="346"/>
      <c r="M56" s="289" t="str">
        <f t="shared" si="22"/>
        <v/>
      </c>
      <c r="N56" s="443"/>
      <c r="O56" s="444"/>
      <c r="P56" s="445"/>
      <c r="Q56" s="446"/>
      <c r="R56" s="446"/>
      <c r="S56" s="446"/>
      <c r="T56" s="446"/>
      <c r="U56" s="446"/>
      <c r="V56" s="446"/>
      <c r="W56" s="446"/>
      <c r="X56" s="446"/>
      <c r="Y56" s="446"/>
      <c r="Z56" s="446"/>
      <c r="AA56" s="447"/>
      <c r="AB56" s="447"/>
      <c r="AC56" s="290" t="str">
        <f t="shared" si="23"/>
        <v/>
      </c>
      <c r="AD56" s="291" t="str">
        <f t="shared" si="25"/>
        <v/>
      </c>
    </row>
    <row r="57" spans="1:85" ht="25.9" customHeight="1" x14ac:dyDescent="0.4">
      <c r="A57" s="295" t="e">
        <f>VLOOKUP(D57,非表示_活動量と単位!$D$8:$E$75,2,FALSE)</f>
        <v>#N/A</v>
      </c>
      <c r="B57" s="340"/>
      <c r="C57" s="341"/>
      <c r="D57" s="342"/>
      <c r="E57" s="374">
        <f t="shared" si="24"/>
        <v>0</v>
      </c>
      <c r="F57" s="287" t="str">
        <f t="shared" si="18"/>
        <v/>
      </c>
      <c r="G57" s="436"/>
      <c r="H57" s="287" t="str">
        <f t="shared" si="19"/>
        <v/>
      </c>
      <c r="I57" s="591"/>
      <c r="J57" s="287" t="str">
        <f t="shared" si="20"/>
        <v/>
      </c>
      <c r="K57" s="288" t="str">
        <f t="shared" si="21"/>
        <v/>
      </c>
      <c r="L57" s="346"/>
      <c r="M57" s="289" t="str">
        <f t="shared" si="22"/>
        <v/>
      </c>
      <c r="N57" s="443"/>
      <c r="O57" s="444"/>
      <c r="P57" s="445"/>
      <c r="Q57" s="446"/>
      <c r="R57" s="446"/>
      <c r="S57" s="446"/>
      <c r="T57" s="446"/>
      <c r="U57" s="446"/>
      <c r="V57" s="446"/>
      <c r="W57" s="446"/>
      <c r="X57" s="446"/>
      <c r="Y57" s="446"/>
      <c r="Z57" s="446"/>
      <c r="AA57" s="447"/>
      <c r="AB57" s="447"/>
      <c r="AC57" s="290" t="str">
        <f t="shared" si="23"/>
        <v/>
      </c>
      <c r="AD57" s="291" t="str">
        <f t="shared" si="25"/>
        <v/>
      </c>
      <c r="CF57" s="277"/>
      <c r="CG57" s="274"/>
    </row>
    <row r="58" spans="1:85" ht="25.9" customHeight="1" x14ac:dyDescent="0.4">
      <c r="A58" s="295" t="e">
        <f>VLOOKUP(D58,非表示_活動量と単位!$D$8:$E$75,2,FALSE)</f>
        <v>#N/A</v>
      </c>
      <c r="B58" s="340"/>
      <c r="C58" s="341"/>
      <c r="D58" s="342"/>
      <c r="E58" s="374">
        <f t="shared" si="24"/>
        <v>0</v>
      </c>
      <c r="F58" s="287" t="str">
        <f t="shared" si="18"/>
        <v/>
      </c>
      <c r="G58" s="436"/>
      <c r="H58" s="287" t="str">
        <f t="shared" si="19"/>
        <v/>
      </c>
      <c r="I58" s="591"/>
      <c r="J58" s="287" t="str">
        <f t="shared" si="20"/>
        <v/>
      </c>
      <c r="K58" s="288" t="str">
        <f t="shared" si="21"/>
        <v/>
      </c>
      <c r="L58" s="346"/>
      <c r="M58" s="289" t="str">
        <f t="shared" si="22"/>
        <v/>
      </c>
      <c r="N58" s="443"/>
      <c r="O58" s="444"/>
      <c r="P58" s="445"/>
      <c r="Q58" s="446"/>
      <c r="R58" s="446"/>
      <c r="S58" s="446"/>
      <c r="T58" s="446"/>
      <c r="U58" s="446"/>
      <c r="V58" s="446"/>
      <c r="W58" s="446"/>
      <c r="X58" s="446"/>
      <c r="Y58" s="446"/>
      <c r="Z58" s="446"/>
      <c r="AA58" s="447"/>
      <c r="AB58" s="447"/>
      <c r="AC58" s="290" t="str">
        <f t="shared" si="23"/>
        <v/>
      </c>
      <c r="AD58" s="291" t="str">
        <f t="shared" si="25"/>
        <v/>
      </c>
      <c r="CF58" s="277"/>
      <c r="CG58" s="274"/>
    </row>
    <row r="59" spans="1:85" ht="25.9" customHeight="1" x14ac:dyDescent="0.4">
      <c r="A59" s="295" t="e">
        <f>VLOOKUP(D59,非表示_活動量と単位!$D$8:$E$75,2,FALSE)</f>
        <v>#N/A</v>
      </c>
      <c r="B59" s="340"/>
      <c r="C59" s="341"/>
      <c r="D59" s="342"/>
      <c r="E59" s="374">
        <f t="shared" si="24"/>
        <v>0</v>
      </c>
      <c r="F59" s="287" t="str">
        <f t="shared" si="18"/>
        <v/>
      </c>
      <c r="G59" s="436"/>
      <c r="H59" s="287" t="str">
        <f t="shared" si="19"/>
        <v/>
      </c>
      <c r="I59" s="591"/>
      <c r="J59" s="287" t="str">
        <f t="shared" si="20"/>
        <v/>
      </c>
      <c r="K59" s="288" t="str">
        <f t="shared" si="21"/>
        <v/>
      </c>
      <c r="L59" s="346"/>
      <c r="M59" s="289" t="str">
        <f t="shared" si="22"/>
        <v/>
      </c>
      <c r="N59" s="443"/>
      <c r="O59" s="444"/>
      <c r="P59" s="445"/>
      <c r="Q59" s="446"/>
      <c r="R59" s="446"/>
      <c r="S59" s="446"/>
      <c r="T59" s="446"/>
      <c r="U59" s="446"/>
      <c r="V59" s="446"/>
      <c r="W59" s="446"/>
      <c r="X59" s="446"/>
      <c r="Y59" s="446"/>
      <c r="Z59" s="446"/>
      <c r="AA59" s="447"/>
      <c r="AB59" s="447"/>
      <c r="AC59" s="290" t="str">
        <f t="shared" si="23"/>
        <v/>
      </c>
      <c r="AD59" s="291" t="str">
        <f t="shared" si="25"/>
        <v/>
      </c>
      <c r="CF59" s="277"/>
      <c r="CG59" s="274"/>
    </row>
    <row r="60" spans="1:85" ht="25.9" customHeight="1" x14ac:dyDescent="0.4">
      <c r="A60" s="295" t="e">
        <f>VLOOKUP(D60,非表示_活動量と単位!$D$8:$E$75,2,FALSE)</f>
        <v>#N/A</v>
      </c>
      <c r="B60" s="340"/>
      <c r="C60" s="341"/>
      <c r="D60" s="342"/>
      <c r="E60" s="374">
        <f t="shared" si="24"/>
        <v>0</v>
      </c>
      <c r="F60" s="287" t="str">
        <f t="shared" si="18"/>
        <v/>
      </c>
      <c r="G60" s="436"/>
      <c r="H60" s="287" t="str">
        <f t="shared" si="19"/>
        <v/>
      </c>
      <c r="I60" s="591"/>
      <c r="J60" s="287" t="str">
        <f t="shared" si="20"/>
        <v/>
      </c>
      <c r="K60" s="288" t="str">
        <f t="shared" si="21"/>
        <v/>
      </c>
      <c r="L60" s="346"/>
      <c r="M60" s="289" t="str">
        <f t="shared" si="22"/>
        <v/>
      </c>
      <c r="N60" s="443"/>
      <c r="O60" s="444"/>
      <c r="P60" s="445"/>
      <c r="Q60" s="446"/>
      <c r="R60" s="446"/>
      <c r="S60" s="446"/>
      <c r="T60" s="446"/>
      <c r="U60" s="446"/>
      <c r="V60" s="446"/>
      <c r="W60" s="446"/>
      <c r="X60" s="446"/>
      <c r="Y60" s="446"/>
      <c r="Z60" s="446"/>
      <c r="AA60" s="447"/>
      <c r="AB60" s="447"/>
      <c r="AC60" s="290" t="str">
        <f t="shared" si="23"/>
        <v/>
      </c>
      <c r="AD60" s="291" t="str">
        <f t="shared" si="25"/>
        <v/>
      </c>
      <c r="CF60" s="277"/>
      <c r="CG60" s="274"/>
    </row>
    <row r="61" spans="1:85" ht="25.9" customHeight="1" x14ac:dyDescent="0.4">
      <c r="A61" s="295" t="e">
        <f>VLOOKUP(D61,非表示_活動量と単位!$D$8:$E$75,2,FALSE)</f>
        <v>#N/A</v>
      </c>
      <c r="B61" s="340"/>
      <c r="C61" s="341"/>
      <c r="D61" s="342"/>
      <c r="E61" s="374">
        <f t="shared" si="24"/>
        <v>0</v>
      </c>
      <c r="F61" s="287" t="str">
        <f t="shared" si="18"/>
        <v/>
      </c>
      <c r="G61" s="436"/>
      <c r="H61" s="287" t="str">
        <f t="shared" si="19"/>
        <v/>
      </c>
      <c r="I61" s="591"/>
      <c r="J61" s="287" t="str">
        <f t="shared" si="20"/>
        <v/>
      </c>
      <c r="K61" s="288" t="str">
        <f t="shared" si="21"/>
        <v/>
      </c>
      <c r="L61" s="346"/>
      <c r="M61" s="289" t="str">
        <f t="shared" si="22"/>
        <v/>
      </c>
      <c r="N61" s="443"/>
      <c r="O61" s="444"/>
      <c r="P61" s="445"/>
      <c r="Q61" s="446"/>
      <c r="R61" s="446"/>
      <c r="S61" s="446"/>
      <c r="T61" s="446"/>
      <c r="U61" s="446"/>
      <c r="V61" s="446"/>
      <c r="W61" s="446"/>
      <c r="X61" s="446"/>
      <c r="Y61" s="446"/>
      <c r="Z61" s="446"/>
      <c r="AA61" s="447"/>
      <c r="AB61" s="447"/>
      <c r="AC61" s="290" t="str">
        <f t="shared" si="23"/>
        <v/>
      </c>
      <c r="AD61" s="291" t="str">
        <f t="shared" si="25"/>
        <v/>
      </c>
      <c r="CF61" s="277"/>
      <c r="CG61" s="274"/>
    </row>
    <row r="62" spans="1:85" ht="25.9" customHeight="1" x14ac:dyDescent="0.4">
      <c r="A62" s="295" t="e">
        <f>VLOOKUP(D62,非表示_活動量と単位!$D$8:$E$75,2,FALSE)</f>
        <v>#N/A</v>
      </c>
      <c r="B62" s="340"/>
      <c r="C62" s="341"/>
      <c r="D62" s="342"/>
      <c r="E62" s="374">
        <f t="shared" si="24"/>
        <v>0</v>
      </c>
      <c r="F62" s="287" t="str">
        <f t="shared" si="18"/>
        <v/>
      </c>
      <c r="G62" s="436"/>
      <c r="H62" s="287" t="str">
        <f t="shared" si="19"/>
        <v/>
      </c>
      <c r="I62" s="591"/>
      <c r="J62" s="287" t="str">
        <f t="shared" si="20"/>
        <v/>
      </c>
      <c r="K62" s="288" t="str">
        <f t="shared" si="21"/>
        <v/>
      </c>
      <c r="L62" s="346"/>
      <c r="M62" s="289" t="str">
        <f t="shared" si="22"/>
        <v/>
      </c>
      <c r="N62" s="443"/>
      <c r="O62" s="444"/>
      <c r="P62" s="445"/>
      <c r="Q62" s="446"/>
      <c r="R62" s="446"/>
      <c r="S62" s="446"/>
      <c r="T62" s="446"/>
      <c r="U62" s="446"/>
      <c r="V62" s="446"/>
      <c r="W62" s="446"/>
      <c r="X62" s="446"/>
      <c r="Y62" s="446"/>
      <c r="Z62" s="446"/>
      <c r="AA62" s="447"/>
      <c r="AB62" s="447"/>
      <c r="AC62" s="290" t="str">
        <f t="shared" si="23"/>
        <v/>
      </c>
      <c r="AD62" s="291" t="str">
        <f t="shared" si="25"/>
        <v/>
      </c>
      <c r="CF62" s="277"/>
      <c r="CG62" s="274"/>
    </row>
    <row r="63" spans="1:85" ht="25.9" customHeight="1" x14ac:dyDescent="0.4">
      <c r="A63" s="295" t="e">
        <f>VLOOKUP(D63,非表示_活動量と単位!$D$8:$E$75,2,FALSE)</f>
        <v>#N/A</v>
      </c>
      <c r="B63" s="340"/>
      <c r="C63" s="341"/>
      <c r="D63" s="342"/>
      <c r="E63" s="374">
        <f t="shared" si="24"/>
        <v>0</v>
      </c>
      <c r="F63" s="287" t="str">
        <f t="shared" si="18"/>
        <v/>
      </c>
      <c r="G63" s="436"/>
      <c r="H63" s="287" t="str">
        <f t="shared" si="19"/>
        <v/>
      </c>
      <c r="I63" s="591"/>
      <c r="J63" s="287" t="str">
        <f t="shared" si="20"/>
        <v/>
      </c>
      <c r="K63" s="288" t="str">
        <f t="shared" si="21"/>
        <v/>
      </c>
      <c r="L63" s="346"/>
      <c r="M63" s="289" t="str">
        <f t="shared" si="22"/>
        <v/>
      </c>
      <c r="N63" s="443"/>
      <c r="O63" s="444"/>
      <c r="P63" s="445"/>
      <c r="Q63" s="446"/>
      <c r="R63" s="446"/>
      <c r="S63" s="446"/>
      <c r="T63" s="446"/>
      <c r="U63" s="446"/>
      <c r="V63" s="446"/>
      <c r="W63" s="446"/>
      <c r="X63" s="446"/>
      <c r="Y63" s="446"/>
      <c r="Z63" s="446"/>
      <c r="AA63" s="447"/>
      <c r="AB63" s="447"/>
      <c r="AC63" s="290" t="str">
        <f t="shared" si="23"/>
        <v/>
      </c>
      <c r="AD63" s="291" t="str">
        <f t="shared" si="25"/>
        <v/>
      </c>
      <c r="CF63" s="277"/>
      <c r="CG63" s="274"/>
    </row>
    <row r="64" spans="1:85" ht="25.9" customHeight="1" x14ac:dyDescent="0.4">
      <c r="A64" s="295" t="e">
        <f>VLOOKUP(D64,非表示_活動量と単位!$D$8:$E$75,2,FALSE)</f>
        <v>#N/A</v>
      </c>
      <c r="B64" s="340"/>
      <c r="C64" s="341"/>
      <c r="D64" s="342"/>
      <c r="E64" s="374">
        <f t="shared" si="24"/>
        <v>0</v>
      </c>
      <c r="F64" s="287" t="str">
        <f t="shared" si="18"/>
        <v/>
      </c>
      <c r="G64" s="436"/>
      <c r="H64" s="287" t="str">
        <f t="shared" si="19"/>
        <v/>
      </c>
      <c r="I64" s="591"/>
      <c r="J64" s="287" t="str">
        <f t="shared" si="20"/>
        <v/>
      </c>
      <c r="K64" s="288" t="str">
        <f t="shared" si="21"/>
        <v/>
      </c>
      <c r="L64" s="346"/>
      <c r="M64" s="289" t="str">
        <f t="shared" si="22"/>
        <v/>
      </c>
      <c r="N64" s="443"/>
      <c r="O64" s="444"/>
      <c r="P64" s="445"/>
      <c r="Q64" s="446"/>
      <c r="R64" s="446"/>
      <c r="S64" s="446"/>
      <c r="T64" s="446"/>
      <c r="U64" s="446"/>
      <c r="V64" s="446"/>
      <c r="W64" s="446"/>
      <c r="X64" s="446"/>
      <c r="Y64" s="446"/>
      <c r="Z64" s="446"/>
      <c r="AA64" s="447"/>
      <c r="AB64" s="447"/>
      <c r="AC64" s="290" t="str">
        <f t="shared" si="23"/>
        <v/>
      </c>
      <c r="AD64" s="291" t="str">
        <f t="shared" si="25"/>
        <v/>
      </c>
      <c r="CF64" s="277"/>
      <c r="CG64" s="274"/>
    </row>
    <row r="65" spans="1:85" ht="25.9" customHeight="1" x14ac:dyDescent="0.4">
      <c r="A65" s="295" t="e">
        <f>VLOOKUP(D65,非表示_活動量と単位!$D$8:$E$75,2,FALSE)</f>
        <v>#N/A</v>
      </c>
      <c r="B65" s="340"/>
      <c r="C65" s="341"/>
      <c r="D65" s="342"/>
      <c r="E65" s="374">
        <f t="shared" si="24"/>
        <v>0</v>
      </c>
      <c r="F65" s="287" t="str">
        <f t="shared" si="18"/>
        <v/>
      </c>
      <c r="G65" s="436"/>
      <c r="H65" s="287" t="str">
        <f t="shared" si="19"/>
        <v/>
      </c>
      <c r="I65" s="591"/>
      <c r="J65" s="287" t="str">
        <f t="shared" si="20"/>
        <v/>
      </c>
      <c r="K65" s="288" t="str">
        <f t="shared" si="21"/>
        <v/>
      </c>
      <c r="L65" s="346"/>
      <c r="M65" s="289" t="str">
        <f t="shared" si="22"/>
        <v/>
      </c>
      <c r="N65" s="443"/>
      <c r="O65" s="444"/>
      <c r="P65" s="445"/>
      <c r="Q65" s="446"/>
      <c r="R65" s="446"/>
      <c r="S65" s="446"/>
      <c r="T65" s="446"/>
      <c r="U65" s="446"/>
      <c r="V65" s="446"/>
      <c r="W65" s="446"/>
      <c r="X65" s="446"/>
      <c r="Y65" s="446"/>
      <c r="Z65" s="446"/>
      <c r="AA65" s="447"/>
      <c r="AB65" s="447"/>
      <c r="AC65" s="290" t="str">
        <f t="shared" si="23"/>
        <v/>
      </c>
      <c r="AD65" s="291" t="str">
        <f t="shared" si="25"/>
        <v/>
      </c>
      <c r="CF65" s="277"/>
      <c r="CG65" s="274"/>
    </row>
    <row r="66" spans="1:85" ht="25.9" customHeight="1" x14ac:dyDescent="0.4">
      <c r="A66" s="295" t="e">
        <f>VLOOKUP(D66,非表示_活動量と単位!$D$8:$E$75,2,FALSE)</f>
        <v>#N/A</v>
      </c>
      <c r="B66" s="340"/>
      <c r="C66" s="341"/>
      <c r="D66" s="342"/>
      <c r="E66" s="374">
        <f t="shared" si="24"/>
        <v>0</v>
      </c>
      <c r="F66" s="287" t="str">
        <f t="shared" si="18"/>
        <v/>
      </c>
      <c r="G66" s="436"/>
      <c r="H66" s="287" t="str">
        <f t="shared" si="19"/>
        <v/>
      </c>
      <c r="I66" s="591"/>
      <c r="J66" s="287" t="str">
        <f t="shared" si="20"/>
        <v/>
      </c>
      <c r="K66" s="288" t="str">
        <f t="shared" si="21"/>
        <v/>
      </c>
      <c r="L66" s="346"/>
      <c r="M66" s="289" t="str">
        <f t="shared" si="22"/>
        <v/>
      </c>
      <c r="N66" s="443"/>
      <c r="O66" s="444"/>
      <c r="P66" s="445"/>
      <c r="Q66" s="446"/>
      <c r="R66" s="446"/>
      <c r="S66" s="446"/>
      <c r="T66" s="446"/>
      <c r="U66" s="446"/>
      <c r="V66" s="446"/>
      <c r="W66" s="446"/>
      <c r="X66" s="446"/>
      <c r="Y66" s="446"/>
      <c r="Z66" s="446"/>
      <c r="AA66" s="447"/>
      <c r="AB66" s="447"/>
      <c r="AC66" s="290" t="str">
        <f t="shared" si="23"/>
        <v/>
      </c>
      <c r="AD66" s="291" t="str">
        <f t="shared" si="25"/>
        <v/>
      </c>
    </row>
    <row r="67" spans="1:85" ht="25.9" customHeight="1" x14ac:dyDescent="0.4">
      <c r="A67" s="295" t="e">
        <f>VLOOKUP(D67,非表示_活動量と単位!$D$8:$E$75,2,FALSE)</f>
        <v>#N/A</v>
      </c>
      <c r="B67" s="340"/>
      <c r="C67" s="341"/>
      <c r="D67" s="342"/>
      <c r="E67" s="374">
        <f t="shared" si="24"/>
        <v>0</v>
      </c>
      <c r="F67" s="287" t="str">
        <f t="shared" si="18"/>
        <v/>
      </c>
      <c r="G67" s="436"/>
      <c r="H67" s="287" t="str">
        <f t="shared" si="19"/>
        <v/>
      </c>
      <c r="I67" s="591"/>
      <c r="J67" s="287" t="str">
        <f t="shared" si="20"/>
        <v/>
      </c>
      <c r="K67" s="288" t="str">
        <f t="shared" si="21"/>
        <v/>
      </c>
      <c r="L67" s="346"/>
      <c r="M67" s="289" t="str">
        <f t="shared" si="22"/>
        <v/>
      </c>
      <c r="N67" s="443"/>
      <c r="O67" s="444"/>
      <c r="P67" s="445"/>
      <c r="Q67" s="446"/>
      <c r="R67" s="446"/>
      <c r="S67" s="446"/>
      <c r="T67" s="446"/>
      <c r="U67" s="446"/>
      <c r="V67" s="446"/>
      <c r="W67" s="446"/>
      <c r="X67" s="446"/>
      <c r="Y67" s="446"/>
      <c r="Z67" s="446"/>
      <c r="AA67" s="447"/>
      <c r="AB67" s="447"/>
      <c r="AC67" s="290" t="str">
        <f t="shared" si="23"/>
        <v/>
      </c>
      <c r="AD67" s="291" t="str">
        <f t="shared" si="25"/>
        <v/>
      </c>
      <c r="CF67" s="277"/>
      <c r="CG67" s="274"/>
    </row>
    <row r="68" spans="1:85" ht="25.9" customHeight="1" x14ac:dyDescent="0.4">
      <c r="A68" s="295" t="e">
        <f>VLOOKUP(D68,非表示_活動量と単位!$D$8:$E$75,2,FALSE)</f>
        <v>#N/A</v>
      </c>
      <c r="B68" s="340"/>
      <c r="C68" s="341"/>
      <c r="D68" s="342"/>
      <c r="E68" s="374">
        <f t="shared" si="24"/>
        <v>0</v>
      </c>
      <c r="F68" s="287" t="str">
        <f t="shared" si="18"/>
        <v/>
      </c>
      <c r="G68" s="436"/>
      <c r="H68" s="287" t="str">
        <f t="shared" si="19"/>
        <v/>
      </c>
      <c r="I68" s="591"/>
      <c r="J68" s="287" t="str">
        <f t="shared" si="20"/>
        <v/>
      </c>
      <c r="K68" s="288" t="str">
        <f t="shared" si="21"/>
        <v/>
      </c>
      <c r="L68" s="346"/>
      <c r="M68" s="289" t="str">
        <f t="shared" si="22"/>
        <v/>
      </c>
      <c r="N68" s="443"/>
      <c r="O68" s="444"/>
      <c r="P68" s="445"/>
      <c r="Q68" s="446"/>
      <c r="R68" s="446"/>
      <c r="S68" s="446"/>
      <c r="T68" s="446"/>
      <c r="U68" s="446"/>
      <c r="V68" s="446"/>
      <c r="W68" s="446"/>
      <c r="X68" s="446"/>
      <c r="Y68" s="446"/>
      <c r="Z68" s="446"/>
      <c r="AA68" s="447"/>
      <c r="AB68" s="447"/>
      <c r="AC68" s="290" t="str">
        <f t="shared" si="23"/>
        <v/>
      </c>
      <c r="AD68" s="291" t="str">
        <f t="shared" si="25"/>
        <v/>
      </c>
      <c r="CF68" s="277"/>
      <c r="CG68" s="274"/>
    </row>
    <row r="69" spans="1:85" ht="25.9" customHeight="1" x14ac:dyDescent="0.4">
      <c r="A69" s="295" t="e">
        <f>VLOOKUP(D69,非表示_活動量と単位!$D$8:$E$75,2,FALSE)</f>
        <v>#N/A</v>
      </c>
      <c r="B69" s="340"/>
      <c r="C69" s="341"/>
      <c r="D69" s="342"/>
      <c r="E69" s="374">
        <f t="shared" si="24"/>
        <v>0</v>
      </c>
      <c r="F69" s="287" t="str">
        <f t="shared" si="18"/>
        <v/>
      </c>
      <c r="G69" s="436"/>
      <c r="H69" s="287" t="str">
        <f t="shared" si="19"/>
        <v/>
      </c>
      <c r="I69" s="591"/>
      <c r="J69" s="287" t="str">
        <f t="shared" si="20"/>
        <v/>
      </c>
      <c r="K69" s="288" t="str">
        <f t="shared" si="21"/>
        <v/>
      </c>
      <c r="L69" s="346"/>
      <c r="M69" s="289" t="str">
        <f t="shared" si="22"/>
        <v/>
      </c>
      <c r="N69" s="443"/>
      <c r="O69" s="444"/>
      <c r="P69" s="445"/>
      <c r="Q69" s="446"/>
      <c r="R69" s="446"/>
      <c r="S69" s="446"/>
      <c r="T69" s="446"/>
      <c r="U69" s="446"/>
      <c r="V69" s="446"/>
      <c r="W69" s="446"/>
      <c r="X69" s="446"/>
      <c r="Y69" s="446"/>
      <c r="Z69" s="446"/>
      <c r="AA69" s="447"/>
      <c r="AB69" s="447"/>
      <c r="AC69" s="290" t="str">
        <f t="shared" si="23"/>
        <v/>
      </c>
      <c r="AD69" s="291" t="str">
        <f t="shared" si="25"/>
        <v/>
      </c>
      <c r="CF69" s="277"/>
      <c r="CG69" s="274"/>
    </row>
    <row r="70" spans="1:85" ht="25.9" customHeight="1" x14ac:dyDescent="0.4">
      <c r="A70" s="295" t="e">
        <f>VLOOKUP(D70,非表示_活動量と単位!$D$8:$E$75,2,FALSE)</f>
        <v>#N/A</v>
      </c>
      <c r="B70" s="340"/>
      <c r="C70" s="341"/>
      <c r="D70" s="342"/>
      <c r="E70" s="374">
        <f t="shared" ref="E70:E79" si="26">TRUNC((SUM(O70:Z70)+(N70-AA70)-AB70),0)</f>
        <v>0</v>
      </c>
      <c r="F70" s="287" t="str">
        <f t="shared" si="18"/>
        <v/>
      </c>
      <c r="G70" s="436"/>
      <c r="H70" s="287" t="str">
        <f t="shared" si="19"/>
        <v/>
      </c>
      <c r="I70" s="591"/>
      <c r="J70" s="287" t="str">
        <f t="shared" si="20"/>
        <v/>
      </c>
      <c r="K70" s="288" t="str">
        <f t="shared" si="21"/>
        <v/>
      </c>
      <c r="L70" s="346"/>
      <c r="M70" s="289" t="str">
        <f t="shared" si="22"/>
        <v/>
      </c>
      <c r="N70" s="443"/>
      <c r="O70" s="444"/>
      <c r="P70" s="445"/>
      <c r="Q70" s="446"/>
      <c r="R70" s="446"/>
      <c r="S70" s="446"/>
      <c r="T70" s="446"/>
      <c r="U70" s="446"/>
      <c r="V70" s="446"/>
      <c r="W70" s="446"/>
      <c r="X70" s="446"/>
      <c r="Y70" s="446"/>
      <c r="Z70" s="446"/>
      <c r="AA70" s="447"/>
      <c r="AB70" s="447"/>
      <c r="AC70" s="290" t="str">
        <f t="shared" si="23"/>
        <v/>
      </c>
      <c r="AD70" s="291" t="str">
        <f t="shared" ref="AD70:AD79" si="27">IF($D70="","",IF(AC70="---","---",IF(OR($D70="系統電力",$D70="産業用蒸気",$D70="温水",$D70="冷水",$D70="蒸気（産業用以外）"),E70*VLOOKUP($D70,GJ換算係数,2,FALSE),E70*G70)))</f>
        <v/>
      </c>
      <c r="CF70" s="277"/>
      <c r="CG70" s="274"/>
    </row>
    <row r="71" spans="1:85" ht="25.9" customHeight="1" x14ac:dyDescent="0.4">
      <c r="A71" s="295" t="e">
        <f>VLOOKUP(D71,非表示_活動量と単位!$D$8:$E$75,2,FALSE)</f>
        <v>#N/A</v>
      </c>
      <c r="B71" s="340"/>
      <c r="C71" s="341"/>
      <c r="D71" s="342"/>
      <c r="E71" s="374">
        <f t="shared" si="26"/>
        <v>0</v>
      </c>
      <c r="F71" s="287" t="str">
        <f t="shared" si="18"/>
        <v/>
      </c>
      <c r="G71" s="436"/>
      <c r="H71" s="287" t="str">
        <f t="shared" si="19"/>
        <v/>
      </c>
      <c r="I71" s="591"/>
      <c r="J71" s="287" t="str">
        <f t="shared" si="20"/>
        <v/>
      </c>
      <c r="K71" s="288" t="str">
        <f t="shared" si="21"/>
        <v/>
      </c>
      <c r="L71" s="346"/>
      <c r="M71" s="289" t="str">
        <f t="shared" si="22"/>
        <v/>
      </c>
      <c r="N71" s="443"/>
      <c r="O71" s="444"/>
      <c r="P71" s="445"/>
      <c r="Q71" s="446"/>
      <c r="R71" s="446"/>
      <c r="S71" s="446"/>
      <c r="T71" s="446"/>
      <c r="U71" s="446"/>
      <c r="V71" s="446"/>
      <c r="W71" s="446"/>
      <c r="X71" s="446"/>
      <c r="Y71" s="446"/>
      <c r="Z71" s="446"/>
      <c r="AA71" s="447"/>
      <c r="AB71" s="447"/>
      <c r="AC71" s="290" t="str">
        <f t="shared" si="23"/>
        <v/>
      </c>
      <c r="AD71" s="291" t="str">
        <f t="shared" si="27"/>
        <v/>
      </c>
      <c r="CF71" s="277"/>
      <c r="CG71" s="274"/>
    </row>
    <row r="72" spans="1:85" ht="25.9" customHeight="1" x14ac:dyDescent="0.4">
      <c r="A72" s="295" t="e">
        <f>VLOOKUP(D72,非表示_活動量と単位!$D$8:$E$75,2,FALSE)</f>
        <v>#N/A</v>
      </c>
      <c r="B72" s="340"/>
      <c r="C72" s="341"/>
      <c r="D72" s="342"/>
      <c r="E72" s="374">
        <f t="shared" si="26"/>
        <v>0</v>
      </c>
      <c r="F72" s="287" t="str">
        <f t="shared" si="18"/>
        <v/>
      </c>
      <c r="G72" s="436"/>
      <c r="H72" s="287" t="str">
        <f t="shared" si="19"/>
        <v/>
      </c>
      <c r="I72" s="591"/>
      <c r="J72" s="287" t="str">
        <f t="shared" si="20"/>
        <v/>
      </c>
      <c r="K72" s="288" t="str">
        <f t="shared" si="21"/>
        <v/>
      </c>
      <c r="L72" s="346"/>
      <c r="M72" s="289" t="str">
        <f t="shared" si="22"/>
        <v/>
      </c>
      <c r="N72" s="443"/>
      <c r="O72" s="444"/>
      <c r="P72" s="445"/>
      <c r="Q72" s="446"/>
      <c r="R72" s="446"/>
      <c r="S72" s="446"/>
      <c r="T72" s="446"/>
      <c r="U72" s="446"/>
      <c r="V72" s="446"/>
      <c r="W72" s="446"/>
      <c r="X72" s="446"/>
      <c r="Y72" s="446"/>
      <c r="Z72" s="446"/>
      <c r="AA72" s="447"/>
      <c r="AB72" s="447"/>
      <c r="AC72" s="290" t="str">
        <f t="shared" si="23"/>
        <v/>
      </c>
      <c r="AD72" s="291" t="str">
        <f t="shared" si="27"/>
        <v/>
      </c>
      <c r="CF72" s="277"/>
      <c r="CG72" s="274"/>
    </row>
    <row r="73" spans="1:85" ht="25.9" customHeight="1" x14ac:dyDescent="0.4">
      <c r="A73" s="295" t="e">
        <f>VLOOKUP(D73,非表示_活動量と単位!$D$8:$E$75,2,FALSE)</f>
        <v>#N/A</v>
      </c>
      <c r="B73" s="340"/>
      <c r="C73" s="341"/>
      <c r="D73" s="342"/>
      <c r="E73" s="374">
        <f t="shared" si="26"/>
        <v>0</v>
      </c>
      <c r="F73" s="287" t="str">
        <f t="shared" si="18"/>
        <v/>
      </c>
      <c r="G73" s="436"/>
      <c r="H73" s="287" t="str">
        <f t="shared" si="19"/>
        <v/>
      </c>
      <c r="I73" s="591"/>
      <c r="J73" s="287" t="str">
        <f t="shared" si="20"/>
        <v/>
      </c>
      <c r="K73" s="288" t="str">
        <f t="shared" si="21"/>
        <v/>
      </c>
      <c r="L73" s="346"/>
      <c r="M73" s="289" t="str">
        <f t="shared" si="22"/>
        <v/>
      </c>
      <c r="N73" s="443"/>
      <c r="O73" s="444"/>
      <c r="P73" s="445"/>
      <c r="Q73" s="446"/>
      <c r="R73" s="446"/>
      <c r="S73" s="446"/>
      <c r="T73" s="446"/>
      <c r="U73" s="446"/>
      <c r="V73" s="446"/>
      <c r="W73" s="446"/>
      <c r="X73" s="446"/>
      <c r="Y73" s="446"/>
      <c r="Z73" s="446"/>
      <c r="AA73" s="447"/>
      <c r="AB73" s="447"/>
      <c r="AC73" s="290" t="str">
        <f t="shared" si="23"/>
        <v/>
      </c>
      <c r="AD73" s="291" t="str">
        <f t="shared" si="27"/>
        <v/>
      </c>
      <c r="CF73" s="277"/>
      <c r="CG73" s="274"/>
    </row>
    <row r="74" spans="1:85" ht="25.9" customHeight="1" x14ac:dyDescent="0.4">
      <c r="A74" s="295" t="e">
        <f>VLOOKUP(D74,非表示_活動量と単位!$D$8:$E$75,2,FALSE)</f>
        <v>#N/A</v>
      </c>
      <c r="B74" s="340"/>
      <c r="C74" s="341"/>
      <c r="D74" s="342"/>
      <c r="E74" s="374">
        <f t="shared" si="26"/>
        <v>0</v>
      </c>
      <c r="F74" s="287" t="str">
        <f t="shared" si="18"/>
        <v/>
      </c>
      <c r="G74" s="436"/>
      <c r="H74" s="287" t="str">
        <f t="shared" si="19"/>
        <v/>
      </c>
      <c r="I74" s="591"/>
      <c r="J74" s="287" t="str">
        <f t="shared" si="20"/>
        <v/>
      </c>
      <c r="K74" s="288" t="str">
        <f t="shared" si="21"/>
        <v/>
      </c>
      <c r="L74" s="346"/>
      <c r="M74" s="289" t="str">
        <f t="shared" si="22"/>
        <v/>
      </c>
      <c r="N74" s="443"/>
      <c r="O74" s="444"/>
      <c r="P74" s="445"/>
      <c r="Q74" s="446"/>
      <c r="R74" s="446"/>
      <c r="S74" s="446"/>
      <c r="T74" s="446"/>
      <c r="U74" s="446"/>
      <c r="V74" s="446"/>
      <c r="W74" s="446"/>
      <c r="X74" s="446"/>
      <c r="Y74" s="446"/>
      <c r="Z74" s="446"/>
      <c r="AA74" s="447"/>
      <c r="AB74" s="447"/>
      <c r="AC74" s="290" t="str">
        <f t="shared" si="23"/>
        <v/>
      </c>
      <c r="AD74" s="291" t="str">
        <f t="shared" si="27"/>
        <v/>
      </c>
      <c r="CF74" s="277"/>
      <c r="CG74" s="274"/>
    </row>
    <row r="75" spans="1:85" ht="25.9" customHeight="1" x14ac:dyDescent="0.4">
      <c r="A75" s="295" t="e">
        <f>VLOOKUP(D75,非表示_活動量と単位!$D$8:$E$75,2,FALSE)</f>
        <v>#N/A</v>
      </c>
      <c r="B75" s="340"/>
      <c r="C75" s="341"/>
      <c r="D75" s="342"/>
      <c r="E75" s="374">
        <f t="shared" si="26"/>
        <v>0</v>
      </c>
      <c r="F75" s="287" t="str">
        <f t="shared" si="18"/>
        <v/>
      </c>
      <c r="G75" s="436"/>
      <c r="H75" s="287" t="str">
        <f t="shared" si="19"/>
        <v/>
      </c>
      <c r="I75" s="591"/>
      <c r="J75" s="287" t="str">
        <f t="shared" si="20"/>
        <v/>
      </c>
      <c r="K75" s="288" t="str">
        <f t="shared" si="21"/>
        <v/>
      </c>
      <c r="L75" s="346"/>
      <c r="M75" s="289" t="str">
        <f t="shared" si="22"/>
        <v/>
      </c>
      <c r="N75" s="443"/>
      <c r="O75" s="444"/>
      <c r="P75" s="445"/>
      <c r="Q75" s="446"/>
      <c r="R75" s="446"/>
      <c r="S75" s="446"/>
      <c r="T75" s="446"/>
      <c r="U75" s="446"/>
      <c r="V75" s="446"/>
      <c r="W75" s="446"/>
      <c r="X75" s="446"/>
      <c r="Y75" s="446"/>
      <c r="Z75" s="446"/>
      <c r="AA75" s="447"/>
      <c r="AB75" s="447"/>
      <c r="AC75" s="290" t="str">
        <f t="shared" si="23"/>
        <v/>
      </c>
      <c r="AD75" s="291" t="str">
        <f t="shared" si="27"/>
        <v/>
      </c>
      <c r="CF75" s="277"/>
      <c r="CG75" s="274"/>
    </row>
    <row r="76" spans="1:85" ht="25.9" customHeight="1" x14ac:dyDescent="0.4">
      <c r="A76" s="295" t="e">
        <f>VLOOKUP(D76,非表示_活動量と単位!$D$8:$E$75,2,FALSE)</f>
        <v>#N/A</v>
      </c>
      <c r="B76" s="340"/>
      <c r="C76" s="341"/>
      <c r="D76" s="342"/>
      <c r="E76" s="374">
        <f t="shared" si="26"/>
        <v>0</v>
      </c>
      <c r="F76" s="287" t="str">
        <f t="shared" si="18"/>
        <v/>
      </c>
      <c r="G76" s="436"/>
      <c r="H76" s="287" t="str">
        <f t="shared" si="19"/>
        <v/>
      </c>
      <c r="I76" s="591"/>
      <c r="J76" s="287" t="str">
        <f t="shared" si="20"/>
        <v/>
      </c>
      <c r="K76" s="288" t="str">
        <f t="shared" si="21"/>
        <v/>
      </c>
      <c r="L76" s="346"/>
      <c r="M76" s="289" t="str">
        <f t="shared" si="22"/>
        <v/>
      </c>
      <c r="N76" s="443"/>
      <c r="O76" s="444"/>
      <c r="P76" s="445"/>
      <c r="Q76" s="446"/>
      <c r="R76" s="446"/>
      <c r="S76" s="446"/>
      <c r="T76" s="446"/>
      <c r="U76" s="446"/>
      <c r="V76" s="446"/>
      <c r="W76" s="446"/>
      <c r="X76" s="446"/>
      <c r="Y76" s="446"/>
      <c r="Z76" s="446"/>
      <c r="AA76" s="447"/>
      <c r="AB76" s="447"/>
      <c r="AC76" s="290" t="str">
        <f t="shared" si="23"/>
        <v/>
      </c>
      <c r="AD76" s="291" t="str">
        <f t="shared" si="27"/>
        <v/>
      </c>
    </row>
    <row r="77" spans="1:85" ht="25.9" customHeight="1" x14ac:dyDescent="0.4">
      <c r="A77" s="295" t="e">
        <f>VLOOKUP(D77,非表示_活動量と単位!$D$8:$E$75,2,FALSE)</f>
        <v>#N/A</v>
      </c>
      <c r="B77" s="340"/>
      <c r="C77" s="341"/>
      <c r="D77" s="342"/>
      <c r="E77" s="374">
        <f t="shared" si="26"/>
        <v>0</v>
      </c>
      <c r="F77" s="287" t="str">
        <f t="shared" si="18"/>
        <v/>
      </c>
      <c r="G77" s="436"/>
      <c r="H77" s="287" t="str">
        <f t="shared" si="19"/>
        <v/>
      </c>
      <c r="I77" s="591"/>
      <c r="J77" s="287" t="str">
        <f t="shared" si="20"/>
        <v/>
      </c>
      <c r="K77" s="288" t="str">
        <f t="shared" si="21"/>
        <v/>
      </c>
      <c r="L77" s="346"/>
      <c r="M77" s="289" t="str">
        <f t="shared" si="22"/>
        <v/>
      </c>
      <c r="N77" s="443"/>
      <c r="O77" s="444"/>
      <c r="P77" s="445"/>
      <c r="Q77" s="446"/>
      <c r="R77" s="446"/>
      <c r="S77" s="446"/>
      <c r="T77" s="446"/>
      <c r="U77" s="446"/>
      <c r="V77" s="446"/>
      <c r="W77" s="446"/>
      <c r="X77" s="446"/>
      <c r="Y77" s="446"/>
      <c r="Z77" s="446"/>
      <c r="AA77" s="447"/>
      <c r="AB77" s="447"/>
      <c r="AC77" s="290" t="str">
        <f t="shared" si="23"/>
        <v/>
      </c>
      <c r="AD77" s="291" t="str">
        <f t="shared" si="27"/>
        <v/>
      </c>
      <c r="CF77" s="277"/>
      <c r="CG77" s="274"/>
    </row>
    <row r="78" spans="1:85" ht="25.9" customHeight="1" x14ac:dyDescent="0.4">
      <c r="A78" s="295" t="e">
        <f>VLOOKUP(D78,非表示_活動量と単位!$D$8:$E$75,2,FALSE)</f>
        <v>#N/A</v>
      </c>
      <c r="B78" s="340"/>
      <c r="C78" s="341"/>
      <c r="D78" s="342"/>
      <c r="E78" s="374">
        <f t="shared" si="26"/>
        <v>0</v>
      </c>
      <c r="F78" s="287" t="str">
        <f t="shared" si="18"/>
        <v/>
      </c>
      <c r="G78" s="436"/>
      <c r="H78" s="287" t="str">
        <f t="shared" si="19"/>
        <v/>
      </c>
      <c r="I78" s="591"/>
      <c r="J78" s="287" t="str">
        <f t="shared" si="20"/>
        <v/>
      </c>
      <c r="K78" s="288" t="str">
        <f t="shared" si="21"/>
        <v/>
      </c>
      <c r="L78" s="346"/>
      <c r="M78" s="289" t="str">
        <f t="shared" si="22"/>
        <v/>
      </c>
      <c r="N78" s="443"/>
      <c r="O78" s="444"/>
      <c r="P78" s="445"/>
      <c r="Q78" s="446"/>
      <c r="R78" s="446"/>
      <c r="S78" s="446"/>
      <c r="T78" s="446"/>
      <c r="U78" s="446"/>
      <c r="V78" s="446"/>
      <c r="W78" s="446"/>
      <c r="X78" s="446"/>
      <c r="Y78" s="446"/>
      <c r="Z78" s="446"/>
      <c r="AA78" s="447"/>
      <c r="AB78" s="447"/>
      <c r="AC78" s="290" t="str">
        <f t="shared" si="23"/>
        <v/>
      </c>
      <c r="AD78" s="291" t="str">
        <f t="shared" si="27"/>
        <v/>
      </c>
      <c r="CF78" s="277"/>
      <c r="CG78" s="274"/>
    </row>
    <row r="79" spans="1:85" ht="25.9" customHeight="1" x14ac:dyDescent="0.4">
      <c r="A79" s="295" t="e">
        <f>VLOOKUP(D79,非表示_活動量と単位!$D$8:$E$75,2,FALSE)</f>
        <v>#N/A</v>
      </c>
      <c r="B79" s="340"/>
      <c r="C79" s="341"/>
      <c r="D79" s="342"/>
      <c r="E79" s="374">
        <f t="shared" si="26"/>
        <v>0</v>
      </c>
      <c r="F79" s="287" t="str">
        <f t="shared" si="18"/>
        <v/>
      </c>
      <c r="G79" s="436"/>
      <c r="H79" s="287" t="str">
        <f t="shared" si="19"/>
        <v/>
      </c>
      <c r="I79" s="591"/>
      <c r="J79" s="287" t="str">
        <f t="shared" si="20"/>
        <v/>
      </c>
      <c r="K79" s="288" t="str">
        <f t="shared" si="21"/>
        <v/>
      </c>
      <c r="L79" s="346"/>
      <c r="M79" s="289" t="str">
        <f t="shared" si="22"/>
        <v/>
      </c>
      <c r="N79" s="443"/>
      <c r="O79" s="444"/>
      <c r="P79" s="445"/>
      <c r="Q79" s="446"/>
      <c r="R79" s="446"/>
      <c r="S79" s="446"/>
      <c r="T79" s="446"/>
      <c r="U79" s="446"/>
      <c r="V79" s="446"/>
      <c r="W79" s="446"/>
      <c r="X79" s="446"/>
      <c r="Y79" s="446"/>
      <c r="Z79" s="446"/>
      <c r="AA79" s="447"/>
      <c r="AB79" s="447"/>
      <c r="AC79" s="290" t="str">
        <f t="shared" si="23"/>
        <v/>
      </c>
      <c r="AD79" s="291" t="str">
        <f t="shared" si="27"/>
        <v/>
      </c>
      <c r="CF79" s="277"/>
      <c r="CG79" s="274"/>
    </row>
    <row r="80" spans="1:85" ht="25.9" customHeight="1" x14ac:dyDescent="0.4">
      <c r="A80" s="295" t="e">
        <f>VLOOKUP(D80,非表示_活動量と単位!$D$8:$E$75,2,FALSE)</f>
        <v>#N/A</v>
      </c>
      <c r="B80" s="340"/>
      <c r="C80" s="341"/>
      <c r="D80" s="342"/>
      <c r="E80" s="374">
        <f t="shared" si="17"/>
        <v>0</v>
      </c>
      <c r="F80" s="287" t="str">
        <f t="shared" si="18"/>
        <v/>
      </c>
      <c r="G80" s="436"/>
      <c r="H80" s="287" t="str">
        <f t="shared" si="19"/>
        <v/>
      </c>
      <c r="I80" s="591"/>
      <c r="J80" s="287" t="str">
        <f t="shared" si="20"/>
        <v/>
      </c>
      <c r="K80" s="288" t="str">
        <f t="shared" ref="K80:K102" si="28">IF($D80="","",IF($A80=0,E80*G80*I80,E80*I80))</f>
        <v/>
      </c>
      <c r="L80" s="346"/>
      <c r="M80" s="289" t="str">
        <f t="shared" si="22"/>
        <v/>
      </c>
      <c r="N80" s="443"/>
      <c r="O80" s="444"/>
      <c r="P80" s="445"/>
      <c r="Q80" s="446"/>
      <c r="R80" s="446"/>
      <c r="S80" s="446"/>
      <c r="T80" s="446"/>
      <c r="U80" s="446"/>
      <c r="V80" s="446"/>
      <c r="W80" s="446"/>
      <c r="X80" s="446"/>
      <c r="Y80" s="446"/>
      <c r="Z80" s="446"/>
      <c r="AA80" s="447"/>
      <c r="AB80" s="447"/>
      <c r="AC80" s="290" t="str">
        <f t="shared" si="23"/>
        <v/>
      </c>
      <c r="AD80" s="291" t="str">
        <f t="shared" ref="AD80:AD102" si="29">IF($D80="","",IF(AC80="---","---",IF(OR($D80="系統電力",$D80="産業用蒸気",$D80="温水",$D80="冷水",$D80="蒸気（産業用以外）"),E80*VLOOKUP($D80,GJ換算係数,2,FALSE),E80*G80)))</f>
        <v/>
      </c>
      <c r="CF80" s="277"/>
      <c r="CG80" s="274"/>
    </row>
    <row r="81" spans="1:85" ht="25.9" customHeight="1" x14ac:dyDescent="0.4">
      <c r="A81" s="295" t="e">
        <f>VLOOKUP(D81,非表示_活動量と単位!$D$8:$E$75,2,FALSE)</f>
        <v>#N/A</v>
      </c>
      <c r="B81" s="340"/>
      <c r="C81" s="341"/>
      <c r="D81" s="342"/>
      <c r="E81" s="374">
        <f t="shared" si="17"/>
        <v>0</v>
      </c>
      <c r="F81" s="287" t="str">
        <f t="shared" si="18"/>
        <v/>
      </c>
      <c r="G81" s="436"/>
      <c r="H81" s="287" t="str">
        <f t="shared" si="19"/>
        <v/>
      </c>
      <c r="I81" s="591"/>
      <c r="J81" s="287" t="str">
        <f t="shared" si="20"/>
        <v/>
      </c>
      <c r="K81" s="288" t="str">
        <f t="shared" si="28"/>
        <v/>
      </c>
      <c r="L81" s="346"/>
      <c r="M81" s="289" t="str">
        <f t="shared" si="22"/>
        <v/>
      </c>
      <c r="N81" s="443"/>
      <c r="O81" s="444"/>
      <c r="P81" s="445"/>
      <c r="Q81" s="446"/>
      <c r="R81" s="446"/>
      <c r="S81" s="446"/>
      <c r="T81" s="446"/>
      <c r="U81" s="446"/>
      <c r="V81" s="446"/>
      <c r="W81" s="446"/>
      <c r="X81" s="446"/>
      <c r="Y81" s="446"/>
      <c r="Z81" s="446"/>
      <c r="AA81" s="447"/>
      <c r="AB81" s="447"/>
      <c r="AC81" s="290" t="str">
        <f t="shared" si="23"/>
        <v/>
      </c>
      <c r="AD81" s="291" t="str">
        <f t="shared" si="29"/>
        <v/>
      </c>
      <c r="CF81" s="277"/>
      <c r="CG81" s="274"/>
    </row>
    <row r="82" spans="1:85" ht="25.9" customHeight="1" x14ac:dyDescent="0.4">
      <c r="A82" s="295" t="e">
        <f>VLOOKUP(D82,非表示_活動量と単位!$D$8:$E$75,2,FALSE)</f>
        <v>#N/A</v>
      </c>
      <c r="B82" s="340"/>
      <c r="C82" s="341"/>
      <c r="D82" s="342"/>
      <c r="E82" s="374">
        <f t="shared" si="17"/>
        <v>0</v>
      </c>
      <c r="F82" s="287" t="str">
        <f t="shared" si="18"/>
        <v/>
      </c>
      <c r="G82" s="436"/>
      <c r="H82" s="287" t="str">
        <f t="shared" si="19"/>
        <v/>
      </c>
      <c r="I82" s="591"/>
      <c r="J82" s="287" t="str">
        <f t="shared" si="20"/>
        <v/>
      </c>
      <c r="K82" s="288" t="str">
        <f t="shared" si="28"/>
        <v/>
      </c>
      <c r="L82" s="346"/>
      <c r="M82" s="289" t="str">
        <f t="shared" si="22"/>
        <v/>
      </c>
      <c r="N82" s="443"/>
      <c r="O82" s="444"/>
      <c r="P82" s="445"/>
      <c r="Q82" s="446"/>
      <c r="R82" s="446"/>
      <c r="S82" s="446"/>
      <c r="T82" s="446"/>
      <c r="U82" s="446"/>
      <c r="V82" s="446"/>
      <c r="W82" s="446"/>
      <c r="X82" s="446"/>
      <c r="Y82" s="446"/>
      <c r="Z82" s="446"/>
      <c r="AA82" s="447"/>
      <c r="AB82" s="447"/>
      <c r="AC82" s="290" t="str">
        <f t="shared" si="23"/>
        <v/>
      </c>
      <c r="AD82" s="291" t="str">
        <f t="shared" si="29"/>
        <v/>
      </c>
      <c r="CF82" s="277"/>
      <c r="CG82" s="274"/>
    </row>
    <row r="83" spans="1:85" ht="25.9" customHeight="1" x14ac:dyDescent="0.4">
      <c r="A83" s="295" t="e">
        <f>VLOOKUP(D83,非表示_活動量と単位!$D$8:$E$75,2,FALSE)</f>
        <v>#N/A</v>
      </c>
      <c r="B83" s="340"/>
      <c r="C83" s="341"/>
      <c r="D83" s="342"/>
      <c r="E83" s="374">
        <f t="shared" si="17"/>
        <v>0</v>
      </c>
      <c r="F83" s="287" t="str">
        <f t="shared" si="18"/>
        <v/>
      </c>
      <c r="G83" s="436"/>
      <c r="H83" s="287" t="str">
        <f t="shared" si="19"/>
        <v/>
      </c>
      <c r="I83" s="591"/>
      <c r="J83" s="287" t="str">
        <f t="shared" si="20"/>
        <v/>
      </c>
      <c r="K83" s="288" t="str">
        <f t="shared" si="28"/>
        <v/>
      </c>
      <c r="L83" s="346"/>
      <c r="M83" s="289" t="str">
        <f t="shared" si="22"/>
        <v/>
      </c>
      <c r="N83" s="443"/>
      <c r="O83" s="444"/>
      <c r="P83" s="445"/>
      <c r="Q83" s="446"/>
      <c r="R83" s="446"/>
      <c r="S83" s="446"/>
      <c r="T83" s="446"/>
      <c r="U83" s="446"/>
      <c r="V83" s="446"/>
      <c r="W83" s="446"/>
      <c r="X83" s="446"/>
      <c r="Y83" s="446"/>
      <c r="Z83" s="446"/>
      <c r="AA83" s="447"/>
      <c r="AB83" s="447"/>
      <c r="AC83" s="290" t="str">
        <f t="shared" si="23"/>
        <v/>
      </c>
      <c r="AD83" s="291" t="str">
        <f t="shared" si="29"/>
        <v/>
      </c>
      <c r="CF83" s="277"/>
      <c r="CG83" s="274"/>
    </row>
    <row r="84" spans="1:85" ht="25.9" customHeight="1" x14ac:dyDescent="0.4">
      <c r="A84" s="295" t="e">
        <f>VLOOKUP(D84,非表示_活動量と単位!$D$8:$E$75,2,FALSE)</f>
        <v>#N/A</v>
      </c>
      <c r="B84" s="340"/>
      <c r="C84" s="341"/>
      <c r="D84" s="342"/>
      <c r="E84" s="374">
        <f t="shared" si="17"/>
        <v>0</v>
      </c>
      <c r="F84" s="287" t="str">
        <f t="shared" si="18"/>
        <v/>
      </c>
      <c r="G84" s="436"/>
      <c r="H84" s="287" t="str">
        <f t="shared" si="19"/>
        <v/>
      </c>
      <c r="I84" s="591"/>
      <c r="J84" s="287" t="str">
        <f t="shared" si="20"/>
        <v/>
      </c>
      <c r="K84" s="288" t="str">
        <f t="shared" si="28"/>
        <v/>
      </c>
      <c r="L84" s="346"/>
      <c r="M84" s="289" t="str">
        <f t="shared" si="22"/>
        <v/>
      </c>
      <c r="N84" s="443"/>
      <c r="O84" s="444"/>
      <c r="P84" s="445"/>
      <c r="Q84" s="446"/>
      <c r="R84" s="446"/>
      <c r="S84" s="446"/>
      <c r="T84" s="446"/>
      <c r="U84" s="446"/>
      <c r="V84" s="446"/>
      <c r="W84" s="446"/>
      <c r="X84" s="446"/>
      <c r="Y84" s="446"/>
      <c r="Z84" s="446"/>
      <c r="AA84" s="447"/>
      <c r="AB84" s="447"/>
      <c r="AC84" s="290" t="str">
        <f t="shared" si="23"/>
        <v/>
      </c>
      <c r="AD84" s="291" t="str">
        <f t="shared" si="29"/>
        <v/>
      </c>
      <c r="CF84" s="277"/>
      <c r="CG84" s="274"/>
    </row>
    <row r="85" spans="1:85" ht="25.9" customHeight="1" x14ac:dyDescent="0.4">
      <c r="A85" s="295" t="e">
        <f>VLOOKUP(D85,非表示_活動量と単位!$D$8:$E$75,2,FALSE)</f>
        <v>#N/A</v>
      </c>
      <c r="B85" s="340"/>
      <c r="C85" s="341"/>
      <c r="D85" s="342"/>
      <c r="E85" s="374">
        <f t="shared" si="17"/>
        <v>0</v>
      </c>
      <c r="F85" s="287" t="str">
        <f t="shared" si="18"/>
        <v/>
      </c>
      <c r="G85" s="436"/>
      <c r="H85" s="287" t="str">
        <f t="shared" si="19"/>
        <v/>
      </c>
      <c r="I85" s="591"/>
      <c r="J85" s="287" t="str">
        <f t="shared" si="20"/>
        <v/>
      </c>
      <c r="K85" s="288" t="str">
        <f t="shared" si="28"/>
        <v/>
      </c>
      <c r="L85" s="346"/>
      <c r="M85" s="289" t="str">
        <f t="shared" si="22"/>
        <v/>
      </c>
      <c r="N85" s="443"/>
      <c r="O85" s="444"/>
      <c r="P85" s="445"/>
      <c r="Q85" s="446"/>
      <c r="R85" s="446"/>
      <c r="S85" s="446"/>
      <c r="T85" s="446"/>
      <c r="U85" s="446"/>
      <c r="V85" s="446"/>
      <c r="W85" s="446"/>
      <c r="X85" s="446"/>
      <c r="Y85" s="446"/>
      <c r="Z85" s="446"/>
      <c r="AA85" s="447"/>
      <c r="AB85" s="447"/>
      <c r="AC85" s="290" t="str">
        <f t="shared" si="23"/>
        <v/>
      </c>
      <c r="AD85" s="291" t="str">
        <f t="shared" si="29"/>
        <v/>
      </c>
      <c r="CF85" s="277"/>
      <c r="CG85" s="274"/>
    </row>
    <row r="86" spans="1:85" ht="25.9" customHeight="1" x14ac:dyDescent="0.4">
      <c r="A86" s="295" t="e">
        <f>VLOOKUP(D86,非表示_活動量と単位!$D$8:$E$75,2,FALSE)</f>
        <v>#N/A</v>
      </c>
      <c r="B86" s="340"/>
      <c r="C86" s="341"/>
      <c r="D86" s="342"/>
      <c r="E86" s="374">
        <f t="shared" si="17"/>
        <v>0</v>
      </c>
      <c r="F86" s="287" t="str">
        <f t="shared" si="18"/>
        <v/>
      </c>
      <c r="G86" s="436"/>
      <c r="H86" s="287" t="str">
        <f t="shared" si="19"/>
        <v/>
      </c>
      <c r="I86" s="591"/>
      <c r="J86" s="287" t="str">
        <f t="shared" si="20"/>
        <v/>
      </c>
      <c r="K86" s="288" t="str">
        <f t="shared" si="28"/>
        <v/>
      </c>
      <c r="L86" s="346"/>
      <c r="M86" s="289" t="str">
        <f t="shared" si="22"/>
        <v/>
      </c>
      <c r="N86" s="443"/>
      <c r="O86" s="444"/>
      <c r="P86" s="445"/>
      <c r="Q86" s="446"/>
      <c r="R86" s="446"/>
      <c r="S86" s="446"/>
      <c r="T86" s="446"/>
      <c r="U86" s="446"/>
      <c r="V86" s="446"/>
      <c r="W86" s="446"/>
      <c r="X86" s="446"/>
      <c r="Y86" s="446"/>
      <c r="Z86" s="446"/>
      <c r="AA86" s="447"/>
      <c r="AB86" s="447"/>
      <c r="AC86" s="290" t="str">
        <f t="shared" si="23"/>
        <v/>
      </c>
      <c r="AD86" s="291" t="str">
        <f t="shared" si="29"/>
        <v/>
      </c>
      <c r="CF86" s="277"/>
      <c r="CG86" s="274"/>
    </row>
    <row r="87" spans="1:85" ht="25.9" customHeight="1" x14ac:dyDescent="0.4">
      <c r="A87" s="295" t="e">
        <f>VLOOKUP(D87,非表示_活動量と単位!$D$8:$E$75,2,FALSE)</f>
        <v>#N/A</v>
      </c>
      <c r="B87" s="340"/>
      <c r="C87" s="341"/>
      <c r="D87" s="342"/>
      <c r="E87" s="374">
        <f t="shared" si="17"/>
        <v>0</v>
      </c>
      <c r="F87" s="287" t="str">
        <f t="shared" si="18"/>
        <v/>
      </c>
      <c r="G87" s="436"/>
      <c r="H87" s="287" t="str">
        <f t="shared" si="19"/>
        <v/>
      </c>
      <c r="I87" s="591"/>
      <c r="J87" s="287" t="str">
        <f t="shared" si="20"/>
        <v/>
      </c>
      <c r="K87" s="288" t="str">
        <f t="shared" si="28"/>
        <v/>
      </c>
      <c r="L87" s="346"/>
      <c r="M87" s="289" t="str">
        <f t="shared" si="22"/>
        <v/>
      </c>
      <c r="N87" s="443"/>
      <c r="O87" s="444"/>
      <c r="P87" s="445"/>
      <c r="Q87" s="446"/>
      <c r="R87" s="446"/>
      <c r="S87" s="446"/>
      <c r="T87" s="446"/>
      <c r="U87" s="446"/>
      <c r="V87" s="446"/>
      <c r="W87" s="446"/>
      <c r="X87" s="446"/>
      <c r="Y87" s="446"/>
      <c r="Z87" s="446"/>
      <c r="AA87" s="447"/>
      <c r="AB87" s="447"/>
      <c r="AC87" s="290" t="str">
        <f t="shared" si="23"/>
        <v/>
      </c>
      <c r="AD87" s="291" t="str">
        <f t="shared" si="29"/>
        <v/>
      </c>
    </row>
    <row r="88" spans="1:85" ht="25.9" customHeight="1" x14ac:dyDescent="0.4">
      <c r="A88" s="295" t="e">
        <f>VLOOKUP(D88,非表示_活動量と単位!$D$8:$E$75,2,FALSE)</f>
        <v>#N/A</v>
      </c>
      <c r="B88" s="340"/>
      <c r="C88" s="341"/>
      <c r="D88" s="342"/>
      <c r="E88" s="374">
        <f t="shared" ref="E88:E92" si="30">TRUNC((SUM(O88:Z88)+(N88-AA88)-AB88),0)</f>
        <v>0</v>
      </c>
      <c r="F88" s="287" t="str">
        <f t="shared" si="18"/>
        <v/>
      </c>
      <c r="G88" s="436"/>
      <c r="H88" s="287" t="str">
        <f t="shared" si="19"/>
        <v/>
      </c>
      <c r="I88" s="591"/>
      <c r="J88" s="287" t="str">
        <f t="shared" si="20"/>
        <v/>
      </c>
      <c r="K88" s="288" t="str">
        <f t="shared" si="28"/>
        <v/>
      </c>
      <c r="L88" s="346"/>
      <c r="M88" s="289" t="str">
        <f t="shared" si="22"/>
        <v/>
      </c>
      <c r="N88" s="443"/>
      <c r="O88" s="444"/>
      <c r="P88" s="445"/>
      <c r="Q88" s="446"/>
      <c r="R88" s="446"/>
      <c r="S88" s="446"/>
      <c r="T88" s="446"/>
      <c r="U88" s="446"/>
      <c r="V88" s="446"/>
      <c r="W88" s="446"/>
      <c r="X88" s="446"/>
      <c r="Y88" s="446"/>
      <c r="Z88" s="446"/>
      <c r="AA88" s="447"/>
      <c r="AB88" s="447"/>
      <c r="AC88" s="290" t="str">
        <f t="shared" si="23"/>
        <v/>
      </c>
      <c r="AD88" s="291" t="str">
        <f t="shared" ref="AD88:AD92" si="31">IF($D88="","",IF(AC88="---","---",IF(OR($D88="系統電力",$D88="産業用蒸気",$D88="温水",$D88="冷水",$D88="蒸気（産業用以外）"),E88*VLOOKUP($D88,GJ換算係数,2,FALSE),E88*G88)))</f>
        <v/>
      </c>
      <c r="CF88" s="277"/>
      <c r="CG88" s="274"/>
    </row>
    <row r="89" spans="1:85" ht="25.9" customHeight="1" x14ac:dyDescent="0.4">
      <c r="A89" s="295" t="e">
        <f>VLOOKUP(D89,非表示_活動量と単位!$D$8:$E$75,2,FALSE)</f>
        <v>#N/A</v>
      </c>
      <c r="B89" s="340"/>
      <c r="C89" s="341"/>
      <c r="D89" s="342"/>
      <c r="E89" s="374">
        <f t="shared" si="30"/>
        <v>0</v>
      </c>
      <c r="F89" s="287" t="str">
        <f t="shared" si="18"/>
        <v/>
      </c>
      <c r="G89" s="436"/>
      <c r="H89" s="287" t="str">
        <f t="shared" si="19"/>
        <v/>
      </c>
      <c r="I89" s="591"/>
      <c r="J89" s="287" t="str">
        <f t="shared" si="20"/>
        <v/>
      </c>
      <c r="K89" s="288" t="str">
        <f t="shared" si="28"/>
        <v/>
      </c>
      <c r="L89" s="346"/>
      <c r="M89" s="289" t="str">
        <f t="shared" si="22"/>
        <v/>
      </c>
      <c r="N89" s="443"/>
      <c r="O89" s="444"/>
      <c r="P89" s="445"/>
      <c r="Q89" s="446"/>
      <c r="R89" s="446"/>
      <c r="S89" s="446"/>
      <c r="T89" s="446"/>
      <c r="U89" s="446"/>
      <c r="V89" s="446"/>
      <c r="W89" s="446"/>
      <c r="X89" s="446"/>
      <c r="Y89" s="446"/>
      <c r="Z89" s="446"/>
      <c r="AA89" s="447"/>
      <c r="AB89" s="447"/>
      <c r="AC89" s="290" t="str">
        <f t="shared" si="23"/>
        <v/>
      </c>
      <c r="AD89" s="291" t="str">
        <f t="shared" si="31"/>
        <v/>
      </c>
      <c r="CF89" s="277"/>
      <c r="CG89" s="274"/>
    </row>
    <row r="90" spans="1:85" ht="25.9" customHeight="1" x14ac:dyDescent="0.4">
      <c r="A90" s="295" t="e">
        <f>VLOOKUP(D90,非表示_活動量と単位!$D$8:$E$75,2,FALSE)</f>
        <v>#N/A</v>
      </c>
      <c r="B90" s="340"/>
      <c r="C90" s="341"/>
      <c r="D90" s="342"/>
      <c r="E90" s="374">
        <f t="shared" si="30"/>
        <v>0</v>
      </c>
      <c r="F90" s="287" t="str">
        <f t="shared" si="18"/>
        <v/>
      </c>
      <c r="G90" s="436"/>
      <c r="H90" s="287" t="str">
        <f t="shared" si="19"/>
        <v/>
      </c>
      <c r="I90" s="591"/>
      <c r="J90" s="287" t="str">
        <f t="shared" si="20"/>
        <v/>
      </c>
      <c r="K90" s="288" t="str">
        <f t="shared" si="28"/>
        <v/>
      </c>
      <c r="L90" s="346"/>
      <c r="M90" s="289" t="str">
        <f t="shared" si="22"/>
        <v/>
      </c>
      <c r="N90" s="443"/>
      <c r="O90" s="444"/>
      <c r="P90" s="445"/>
      <c r="Q90" s="446"/>
      <c r="R90" s="446"/>
      <c r="S90" s="446"/>
      <c r="T90" s="446"/>
      <c r="U90" s="446"/>
      <c r="V90" s="446"/>
      <c r="W90" s="446"/>
      <c r="X90" s="446"/>
      <c r="Y90" s="446"/>
      <c r="Z90" s="446"/>
      <c r="AA90" s="447"/>
      <c r="AB90" s="447"/>
      <c r="AC90" s="290" t="str">
        <f t="shared" si="23"/>
        <v/>
      </c>
      <c r="AD90" s="291" t="str">
        <f t="shared" si="31"/>
        <v/>
      </c>
      <c r="CF90" s="277"/>
      <c r="CG90" s="274"/>
    </row>
    <row r="91" spans="1:85" ht="25.9" customHeight="1" x14ac:dyDescent="0.4">
      <c r="A91" s="295" t="e">
        <f>VLOOKUP(D91,非表示_活動量と単位!$D$8:$E$75,2,FALSE)</f>
        <v>#N/A</v>
      </c>
      <c r="B91" s="340"/>
      <c r="C91" s="341"/>
      <c r="D91" s="342"/>
      <c r="E91" s="374">
        <f t="shared" si="30"/>
        <v>0</v>
      </c>
      <c r="F91" s="287" t="str">
        <f t="shared" si="18"/>
        <v/>
      </c>
      <c r="G91" s="436"/>
      <c r="H91" s="287" t="str">
        <f t="shared" si="19"/>
        <v/>
      </c>
      <c r="I91" s="591"/>
      <c r="J91" s="287" t="str">
        <f t="shared" si="20"/>
        <v/>
      </c>
      <c r="K91" s="288" t="str">
        <f t="shared" si="28"/>
        <v/>
      </c>
      <c r="L91" s="346"/>
      <c r="M91" s="289" t="str">
        <f t="shared" si="22"/>
        <v/>
      </c>
      <c r="N91" s="443"/>
      <c r="O91" s="444"/>
      <c r="P91" s="445"/>
      <c r="Q91" s="446"/>
      <c r="R91" s="446"/>
      <c r="S91" s="446"/>
      <c r="T91" s="446"/>
      <c r="U91" s="446"/>
      <c r="V91" s="446"/>
      <c r="W91" s="446"/>
      <c r="X91" s="446"/>
      <c r="Y91" s="446"/>
      <c r="Z91" s="446"/>
      <c r="AA91" s="447"/>
      <c r="AB91" s="447"/>
      <c r="AC91" s="290" t="str">
        <f t="shared" si="23"/>
        <v/>
      </c>
      <c r="AD91" s="291" t="str">
        <f t="shared" si="31"/>
        <v/>
      </c>
      <c r="CF91" s="277"/>
      <c r="CG91" s="274"/>
    </row>
    <row r="92" spans="1:85" ht="25.9" customHeight="1" x14ac:dyDescent="0.4">
      <c r="A92" s="295" t="e">
        <f>VLOOKUP(D92,非表示_活動量と単位!$D$8:$E$75,2,FALSE)</f>
        <v>#N/A</v>
      </c>
      <c r="B92" s="340"/>
      <c r="C92" s="341"/>
      <c r="D92" s="342"/>
      <c r="E92" s="374">
        <f t="shared" si="30"/>
        <v>0</v>
      </c>
      <c r="F92" s="287" t="str">
        <f t="shared" si="18"/>
        <v/>
      </c>
      <c r="G92" s="436"/>
      <c r="H92" s="287" t="str">
        <f t="shared" si="19"/>
        <v/>
      </c>
      <c r="I92" s="591"/>
      <c r="J92" s="287" t="str">
        <f t="shared" si="20"/>
        <v/>
      </c>
      <c r="K92" s="288" t="str">
        <f t="shared" si="28"/>
        <v/>
      </c>
      <c r="L92" s="346"/>
      <c r="M92" s="289" t="str">
        <f t="shared" si="22"/>
        <v/>
      </c>
      <c r="N92" s="443"/>
      <c r="O92" s="444"/>
      <c r="P92" s="445"/>
      <c r="Q92" s="446"/>
      <c r="R92" s="446"/>
      <c r="S92" s="446"/>
      <c r="T92" s="446"/>
      <c r="U92" s="446"/>
      <c r="V92" s="446"/>
      <c r="W92" s="446"/>
      <c r="X92" s="446"/>
      <c r="Y92" s="446"/>
      <c r="Z92" s="446"/>
      <c r="AA92" s="447"/>
      <c r="AB92" s="447"/>
      <c r="AC92" s="290" t="str">
        <f t="shared" si="23"/>
        <v/>
      </c>
      <c r="AD92" s="291" t="str">
        <f t="shared" si="31"/>
        <v/>
      </c>
    </row>
    <row r="93" spans="1:85" ht="25.9" customHeight="1" x14ac:dyDescent="0.4">
      <c r="A93" s="295" t="e">
        <f>VLOOKUP(D93,非表示_活動量と単位!$D$8:$E$75,2,FALSE)</f>
        <v>#N/A</v>
      </c>
      <c r="B93" s="340"/>
      <c r="C93" s="341"/>
      <c r="D93" s="342"/>
      <c r="E93" s="374">
        <f t="shared" si="17"/>
        <v>0</v>
      </c>
      <c r="F93" s="287" t="str">
        <f t="shared" si="18"/>
        <v/>
      </c>
      <c r="G93" s="436"/>
      <c r="H93" s="287" t="str">
        <f t="shared" si="19"/>
        <v/>
      </c>
      <c r="I93" s="591"/>
      <c r="J93" s="287" t="str">
        <f t="shared" si="20"/>
        <v/>
      </c>
      <c r="K93" s="288" t="str">
        <f t="shared" si="28"/>
        <v/>
      </c>
      <c r="L93" s="346"/>
      <c r="M93" s="289" t="str">
        <f t="shared" si="22"/>
        <v/>
      </c>
      <c r="N93" s="443"/>
      <c r="O93" s="444"/>
      <c r="P93" s="445"/>
      <c r="Q93" s="446"/>
      <c r="R93" s="446"/>
      <c r="S93" s="446"/>
      <c r="T93" s="446"/>
      <c r="U93" s="446"/>
      <c r="V93" s="446"/>
      <c r="W93" s="446"/>
      <c r="X93" s="446"/>
      <c r="Y93" s="446"/>
      <c r="Z93" s="446"/>
      <c r="AA93" s="447"/>
      <c r="AB93" s="447"/>
      <c r="AC93" s="290" t="str">
        <f t="shared" si="23"/>
        <v/>
      </c>
      <c r="AD93" s="291" t="str">
        <f t="shared" si="29"/>
        <v/>
      </c>
      <c r="CF93" s="277"/>
      <c r="CG93" s="274"/>
    </row>
    <row r="94" spans="1:85" ht="25.9" customHeight="1" x14ac:dyDescent="0.4">
      <c r="A94" s="295" t="e">
        <f>VLOOKUP(D94,非表示_活動量と単位!$D$8:$E$75,2,FALSE)</f>
        <v>#N/A</v>
      </c>
      <c r="B94" s="340"/>
      <c r="C94" s="341"/>
      <c r="D94" s="342"/>
      <c r="E94" s="374">
        <f t="shared" si="17"/>
        <v>0</v>
      </c>
      <c r="F94" s="287" t="str">
        <f t="shared" si="18"/>
        <v/>
      </c>
      <c r="G94" s="436"/>
      <c r="H94" s="287" t="str">
        <f t="shared" si="19"/>
        <v/>
      </c>
      <c r="I94" s="591"/>
      <c r="J94" s="287" t="str">
        <f t="shared" si="20"/>
        <v/>
      </c>
      <c r="K94" s="288" t="str">
        <f t="shared" si="28"/>
        <v/>
      </c>
      <c r="L94" s="346"/>
      <c r="M94" s="289" t="str">
        <f t="shared" si="22"/>
        <v/>
      </c>
      <c r="N94" s="443"/>
      <c r="O94" s="444"/>
      <c r="P94" s="445"/>
      <c r="Q94" s="446"/>
      <c r="R94" s="446"/>
      <c r="S94" s="446"/>
      <c r="T94" s="446"/>
      <c r="U94" s="446"/>
      <c r="V94" s="446"/>
      <c r="W94" s="446"/>
      <c r="X94" s="446"/>
      <c r="Y94" s="446"/>
      <c r="Z94" s="446"/>
      <c r="AA94" s="447"/>
      <c r="AB94" s="447"/>
      <c r="AC94" s="290" t="str">
        <f t="shared" si="23"/>
        <v/>
      </c>
      <c r="AD94" s="291" t="str">
        <f t="shared" si="29"/>
        <v/>
      </c>
      <c r="CF94" s="277"/>
      <c r="CG94" s="274"/>
    </row>
    <row r="95" spans="1:85" ht="25.9" customHeight="1" x14ac:dyDescent="0.4">
      <c r="A95" s="295" t="e">
        <f>VLOOKUP(D95,非表示_活動量と単位!$D$8:$E$75,2,FALSE)</f>
        <v>#N/A</v>
      </c>
      <c r="B95" s="340"/>
      <c r="C95" s="341"/>
      <c r="D95" s="342"/>
      <c r="E95" s="374">
        <f t="shared" si="17"/>
        <v>0</v>
      </c>
      <c r="F95" s="287" t="str">
        <f t="shared" si="18"/>
        <v/>
      </c>
      <c r="G95" s="436"/>
      <c r="H95" s="287" t="str">
        <f t="shared" si="19"/>
        <v/>
      </c>
      <c r="I95" s="591"/>
      <c r="J95" s="287" t="str">
        <f t="shared" si="20"/>
        <v/>
      </c>
      <c r="K95" s="288" t="str">
        <f t="shared" si="28"/>
        <v/>
      </c>
      <c r="L95" s="346"/>
      <c r="M95" s="289" t="str">
        <f t="shared" si="22"/>
        <v/>
      </c>
      <c r="N95" s="443"/>
      <c r="O95" s="444"/>
      <c r="P95" s="445"/>
      <c r="Q95" s="446"/>
      <c r="R95" s="446"/>
      <c r="S95" s="446"/>
      <c r="T95" s="446"/>
      <c r="U95" s="446"/>
      <c r="V95" s="446"/>
      <c r="W95" s="446"/>
      <c r="X95" s="446"/>
      <c r="Y95" s="446"/>
      <c r="Z95" s="446"/>
      <c r="AA95" s="447"/>
      <c r="AB95" s="447"/>
      <c r="AC95" s="290" t="str">
        <f t="shared" si="23"/>
        <v/>
      </c>
      <c r="AD95" s="291" t="str">
        <f t="shared" si="29"/>
        <v/>
      </c>
      <c r="CF95" s="277"/>
      <c r="CG95" s="274"/>
    </row>
    <row r="96" spans="1:85" ht="25.9" customHeight="1" x14ac:dyDescent="0.4">
      <c r="A96" s="295" t="e">
        <f>VLOOKUP(D96,非表示_活動量と単位!$D$8:$E$75,2,FALSE)</f>
        <v>#N/A</v>
      </c>
      <c r="B96" s="340"/>
      <c r="C96" s="341"/>
      <c r="D96" s="342"/>
      <c r="E96" s="374">
        <f t="shared" si="17"/>
        <v>0</v>
      </c>
      <c r="F96" s="287" t="str">
        <f t="shared" si="18"/>
        <v/>
      </c>
      <c r="G96" s="436"/>
      <c r="H96" s="287" t="str">
        <f t="shared" si="19"/>
        <v/>
      </c>
      <c r="I96" s="591"/>
      <c r="J96" s="287" t="str">
        <f t="shared" si="20"/>
        <v/>
      </c>
      <c r="K96" s="288" t="str">
        <f t="shared" si="28"/>
        <v/>
      </c>
      <c r="L96" s="346"/>
      <c r="M96" s="289" t="str">
        <f t="shared" si="22"/>
        <v/>
      </c>
      <c r="N96" s="443"/>
      <c r="O96" s="444"/>
      <c r="P96" s="445"/>
      <c r="Q96" s="446"/>
      <c r="R96" s="446"/>
      <c r="S96" s="446"/>
      <c r="T96" s="446"/>
      <c r="U96" s="446"/>
      <c r="V96" s="446"/>
      <c r="W96" s="446"/>
      <c r="X96" s="446"/>
      <c r="Y96" s="446"/>
      <c r="Z96" s="446"/>
      <c r="AA96" s="447"/>
      <c r="AB96" s="447"/>
      <c r="AC96" s="290" t="str">
        <f t="shared" si="23"/>
        <v/>
      </c>
      <c r="AD96" s="291" t="str">
        <f t="shared" si="29"/>
        <v/>
      </c>
      <c r="CF96" s="277"/>
      <c r="CG96" s="274"/>
    </row>
    <row r="97" spans="1:85" ht="25.9" customHeight="1" x14ac:dyDescent="0.4">
      <c r="A97" s="295" t="e">
        <f>VLOOKUP(D97,非表示_活動量と単位!$D$8:$E$75,2,FALSE)</f>
        <v>#N/A</v>
      </c>
      <c r="B97" s="340"/>
      <c r="C97" s="341"/>
      <c r="D97" s="342"/>
      <c r="E97" s="374">
        <f t="shared" si="17"/>
        <v>0</v>
      </c>
      <c r="F97" s="287" t="str">
        <f t="shared" si="18"/>
        <v/>
      </c>
      <c r="G97" s="436"/>
      <c r="H97" s="287" t="str">
        <f t="shared" si="19"/>
        <v/>
      </c>
      <c r="I97" s="591"/>
      <c r="J97" s="287" t="str">
        <f t="shared" si="20"/>
        <v/>
      </c>
      <c r="K97" s="288" t="str">
        <f t="shared" si="28"/>
        <v/>
      </c>
      <c r="L97" s="346"/>
      <c r="M97" s="289" t="str">
        <f t="shared" si="22"/>
        <v/>
      </c>
      <c r="N97" s="443"/>
      <c r="O97" s="444"/>
      <c r="P97" s="445"/>
      <c r="Q97" s="446"/>
      <c r="R97" s="446"/>
      <c r="S97" s="446"/>
      <c r="T97" s="446"/>
      <c r="U97" s="446"/>
      <c r="V97" s="446"/>
      <c r="W97" s="446"/>
      <c r="X97" s="446"/>
      <c r="Y97" s="446"/>
      <c r="Z97" s="446"/>
      <c r="AA97" s="447"/>
      <c r="AB97" s="447"/>
      <c r="AC97" s="290" t="str">
        <f t="shared" si="23"/>
        <v/>
      </c>
      <c r="AD97" s="291" t="str">
        <f t="shared" si="29"/>
        <v/>
      </c>
    </row>
    <row r="98" spans="1:85" ht="25.9" customHeight="1" x14ac:dyDescent="0.4">
      <c r="A98" s="295" t="e">
        <f>VLOOKUP(D98,非表示_活動量と単位!$D$8:$E$75,2,FALSE)</f>
        <v>#N/A</v>
      </c>
      <c r="B98" s="340"/>
      <c r="C98" s="341"/>
      <c r="D98" s="342"/>
      <c r="E98" s="374">
        <f t="shared" si="17"/>
        <v>0</v>
      </c>
      <c r="F98" s="287" t="str">
        <f t="shared" si="18"/>
        <v/>
      </c>
      <c r="G98" s="436"/>
      <c r="H98" s="287" t="str">
        <f t="shared" si="19"/>
        <v/>
      </c>
      <c r="I98" s="591"/>
      <c r="J98" s="287" t="str">
        <f t="shared" si="20"/>
        <v/>
      </c>
      <c r="K98" s="288" t="str">
        <f t="shared" si="28"/>
        <v/>
      </c>
      <c r="L98" s="346"/>
      <c r="M98" s="289" t="str">
        <f t="shared" si="22"/>
        <v/>
      </c>
      <c r="N98" s="443"/>
      <c r="O98" s="444"/>
      <c r="P98" s="445"/>
      <c r="Q98" s="446"/>
      <c r="R98" s="446"/>
      <c r="S98" s="446"/>
      <c r="T98" s="446"/>
      <c r="U98" s="446"/>
      <c r="V98" s="446"/>
      <c r="W98" s="446"/>
      <c r="X98" s="446"/>
      <c r="Y98" s="446"/>
      <c r="Z98" s="446"/>
      <c r="AA98" s="447"/>
      <c r="AB98" s="447"/>
      <c r="AC98" s="290" t="str">
        <f t="shared" si="23"/>
        <v/>
      </c>
      <c r="AD98" s="291" t="str">
        <f t="shared" si="29"/>
        <v/>
      </c>
    </row>
    <row r="99" spans="1:85" ht="25.9" customHeight="1" x14ac:dyDescent="0.4">
      <c r="A99" s="295" t="e">
        <f>VLOOKUP(D99,非表示_活動量と単位!$D$8:$E$75,2,FALSE)</f>
        <v>#N/A</v>
      </c>
      <c r="B99" s="340"/>
      <c r="C99" s="341"/>
      <c r="D99" s="342"/>
      <c r="E99" s="374">
        <f t="shared" si="17"/>
        <v>0</v>
      </c>
      <c r="F99" s="287" t="str">
        <f t="shared" si="18"/>
        <v/>
      </c>
      <c r="G99" s="436"/>
      <c r="H99" s="287" t="str">
        <f t="shared" si="19"/>
        <v/>
      </c>
      <c r="I99" s="591"/>
      <c r="J99" s="287" t="str">
        <f t="shared" si="20"/>
        <v/>
      </c>
      <c r="K99" s="288" t="str">
        <f t="shared" si="28"/>
        <v/>
      </c>
      <c r="L99" s="346"/>
      <c r="M99" s="289" t="str">
        <f t="shared" si="22"/>
        <v/>
      </c>
      <c r="N99" s="443"/>
      <c r="O99" s="444"/>
      <c r="P99" s="445"/>
      <c r="Q99" s="446"/>
      <c r="R99" s="446"/>
      <c r="S99" s="446"/>
      <c r="T99" s="446"/>
      <c r="U99" s="446"/>
      <c r="V99" s="446"/>
      <c r="W99" s="446"/>
      <c r="X99" s="446"/>
      <c r="Y99" s="446"/>
      <c r="Z99" s="446"/>
      <c r="AA99" s="447"/>
      <c r="AB99" s="447"/>
      <c r="AC99" s="290" t="str">
        <f t="shared" si="23"/>
        <v/>
      </c>
      <c r="AD99" s="291" t="str">
        <f t="shared" si="29"/>
        <v/>
      </c>
    </row>
    <row r="100" spans="1:85" ht="25.9" customHeight="1" x14ac:dyDescent="0.4">
      <c r="A100" s="295" t="e">
        <f>VLOOKUP(D100,非表示_活動量と単位!$D$8:$E$75,2,FALSE)</f>
        <v>#N/A</v>
      </c>
      <c r="B100" s="340"/>
      <c r="C100" s="341"/>
      <c r="D100" s="342"/>
      <c r="E100" s="374">
        <f t="shared" si="17"/>
        <v>0</v>
      </c>
      <c r="F100" s="287" t="str">
        <f t="shared" si="18"/>
        <v/>
      </c>
      <c r="G100" s="436"/>
      <c r="H100" s="287" t="str">
        <f t="shared" si="19"/>
        <v/>
      </c>
      <c r="I100" s="591"/>
      <c r="J100" s="287" t="str">
        <f t="shared" si="20"/>
        <v/>
      </c>
      <c r="K100" s="288" t="str">
        <f t="shared" si="28"/>
        <v/>
      </c>
      <c r="L100" s="346"/>
      <c r="M100" s="289" t="str">
        <f t="shared" si="22"/>
        <v/>
      </c>
      <c r="N100" s="443"/>
      <c r="O100" s="444"/>
      <c r="P100" s="445"/>
      <c r="Q100" s="446"/>
      <c r="R100" s="446"/>
      <c r="S100" s="446"/>
      <c r="T100" s="446"/>
      <c r="U100" s="446"/>
      <c r="V100" s="446"/>
      <c r="W100" s="446"/>
      <c r="X100" s="446"/>
      <c r="Y100" s="446"/>
      <c r="Z100" s="446"/>
      <c r="AA100" s="447"/>
      <c r="AB100" s="447"/>
      <c r="AC100" s="290" t="str">
        <f t="shared" si="23"/>
        <v/>
      </c>
      <c r="AD100" s="291" t="str">
        <f t="shared" si="29"/>
        <v/>
      </c>
    </row>
    <row r="101" spans="1:85" ht="25.9" customHeight="1" x14ac:dyDescent="0.4">
      <c r="A101" s="295" t="e">
        <f>VLOOKUP(D101,非表示_活動量と単位!$D$8:$E$75,2,FALSE)</f>
        <v>#N/A</v>
      </c>
      <c r="B101" s="340"/>
      <c r="C101" s="341"/>
      <c r="D101" s="342"/>
      <c r="E101" s="374">
        <f t="shared" si="17"/>
        <v>0</v>
      </c>
      <c r="F101" s="287" t="str">
        <f t="shared" si="18"/>
        <v/>
      </c>
      <c r="G101" s="436"/>
      <c r="H101" s="287" t="str">
        <f t="shared" si="19"/>
        <v/>
      </c>
      <c r="I101" s="591"/>
      <c r="J101" s="287" t="str">
        <f t="shared" si="20"/>
        <v/>
      </c>
      <c r="K101" s="288" t="str">
        <f t="shared" si="28"/>
        <v/>
      </c>
      <c r="L101" s="346"/>
      <c r="M101" s="289" t="str">
        <f t="shared" si="22"/>
        <v/>
      </c>
      <c r="N101" s="443"/>
      <c r="O101" s="444"/>
      <c r="P101" s="445"/>
      <c r="Q101" s="446"/>
      <c r="R101" s="446"/>
      <c r="S101" s="446"/>
      <c r="T101" s="446"/>
      <c r="U101" s="446"/>
      <c r="V101" s="446"/>
      <c r="W101" s="446"/>
      <c r="X101" s="446"/>
      <c r="Y101" s="446"/>
      <c r="Z101" s="446"/>
      <c r="AA101" s="447"/>
      <c r="AB101" s="447"/>
      <c r="AC101" s="290" t="str">
        <f t="shared" si="23"/>
        <v/>
      </c>
      <c r="AD101" s="291" t="str">
        <f t="shared" si="29"/>
        <v/>
      </c>
    </row>
    <row r="102" spans="1:85" ht="25.15" customHeight="1" thickBot="1" x14ac:dyDescent="0.45">
      <c r="A102" s="295" t="e">
        <f>VLOOKUP(D102,非表示_活動量と単位!$D$8:$E$75,2,FALSE)</f>
        <v>#N/A</v>
      </c>
      <c r="B102" s="343"/>
      <c r="C102" s="143"/>
      <c r="D102" s="344"/>
      <c r="E102" s="375">
        <f t="shared" si="17"/>
        <v>0</v>
      </c>
      <c r="F102" s="296" t="str">
        <f t="shared" si="18"/>
        <v/>
      </c>
      <c r="G102" s="437"/>
      <c r="H102" s="296" t="str">
        <f t="shared" si="19"/>
        <v/>
      </c>
      <c r="I102" s="592"/>
      <c r="J102" s="296" t="str">
        <f t="shared" si="20"/>
        <v/>
      </c>
      <c r="K102" s="292" t="str">
        <f t="shared" si="28"/>
        <v/>
      </c>
      <c r="L102" s="347"/>
      <c r="M102" s="297" t="str">
        <f t="shared" si="22"/>
        <v/>
      </c>
      <c r="N102" s="448"/>
      <c r="O102" s="449"/>
      <c r="P102" s="450"/>
      <c r="Q102" s="451"/>
      <c r="R102" s="451"/>
      <c r="S102" s="451"/>
      <c r="T102" s="451"/>
      <c r="U102" s="451"/>
      <c r="V102" s="451"/>
      <c r="W102" s="451"/>
      <c r="X102" s="451"/>
      <c r="Y102" s="451"/>
      <c r="Z102" s="451"/>
      <c r="AA102" s="452"/>
      <c r="AB102" s="452"/>
      <c r="AC102" s="293" t="str">
        <f t="shared" si="23"/>
        <v/>
      </c>
      <c r="AD102" s="294" t="str">
        <f t="shared" si="29"/>
        <v/>
      </c>
      <c r="AJ102" s="568"/>
      <c r="CF102" s="275"/>
      <c r="CG102" s="274"/>
    </row>
    <row r="103" spans="1:85" ht="12" customHeight="1" x14ac:dyDescent="0.4"/>
    <row r="104" spans="1:85" ht="12" customHeight="1" x14ac:dyDescent="0.4"/>
    <row r="105" spans="1:85" ht="12" customHeight="1" x14ac:dyDescent="0.4"/>
    <row r="106" spans="1:85" ht="12" customHeight="1" x14ac:dyDescent="0.4"/>
    <row r="107" spans="1:85" ht="12" customHeight="1" x14ac:dyDescent="0.4"/>
    <row r="108" spans="1:85" ht="12" customHeight="1" x14ac:dyDescent="0.4"/>
    <row r="109" spans="1:85" ht="12" customHeight="1" x14ac:dyDescent="0.4"/>
    <row r="110" spans="1:85" ht="12" customHeight="1" x14ac:dyDescent="0.4"/>
    <row r="111" spans="1:85" ht="12" customHeight="1" x14ac:dyDescent="0.4"/>
    <row r="112" spans="1:85" ht="12" customHeight="1" x14ac:dyDescent="0.4"/>
    <row r="113" spans="116:117" ht="12" customHeight="1" x14ac:dyDescent="0.4"/>
    <row r="114" spans="116:117" ht="12" customHeight="1" x14ac:dyDescent="0.4"/>
    <row r="115" spans="116:117" ht="12" customHeight="1" x14ac:dyDescent="0.4"/>
    <row r="116" spans="116:117" ht="12" customHeight="1" x14ac:dyDescent="0.4"/>
    <row r="117" spans="116:117" ht="12" customHeight="1" thickBot="1" x14ac:dyDescent="0.45">
      <c r="DM117" s="272" t="s">
        <v>696</v>
      </c>
    </row>
    <row r="118" spans="116:117" ht="12" customHeight="1" x14ac:dyDescent="0.4">
      <c r="DM118" s="278" t="s">
        <v>692</v>
      </c>
    </row>
    <row r="119" spans="116:117" ht="12" customHeight="1" x14ac:dyDescent="0.4">
      <c r="DM119" s="279" t="s">
        <v>694</v>
      </c>
    </row>
    <row r="120" spans="116:117" ht="12" customHeight="1" x14ac:dyDescent="0.4">
      <c r="DL120" s="280"/>
      <c r="DM120" s="279" t="s">
        <v>698</v>
      </c>
    </row>
    <row r="121" spans="116:117" ht="12" customHeight="1" x14ac:dyDescent="0.4">
      <c r="DL121" s="280"/>
      <c r="DM121" s="279" t="s">
        <v>695</v>
      </c>
    </row>
    <row r="122" spans="116:117" ht="12" customHeight="1" thickBot="1" x14ac:dyDescent="0.45">
      <c r="DL122" s="280"/>
      <c r="DM122" s="281" t="s">
        <v>693</v>
      </c>
    </row>
    <row r="123" spans="116:117" ht="12" customHeight="1" x14ac:dyDescent="0.4"/>
    <row r="124" spans="116:117" ht="12" customHeight="1" x14ac:dyDescent="0.4"/>
    <row r="125" spans="116:117" ht="12" customHeight="1" x14ac:dyDescent="0.4"/>
    <row r="126" spans="116:117" ht="12" customHeight="1" x14ac:dyDescent="0.4"/>
    <row r="127" spans="116:117" ht="12" customHeight="1" x14ac:dyDescent="0.4"/>
    <row r="128" spans="116:11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11:115" ht="12" customHeight="1" x14ac:dyDescent="0.4"/>
    <row r="162" spans="111:115" ht="12" customHeight="1" x14ac:dyDescent="0.4"/>
    <row r="163" spans="111:115" ht="12" customHeight="1" x14ac:dyDescent="0.4"/>
    <row r="164" spans="111:115" ht="12" customHeight="1" x14ac:dyDescent="0.4"/>
    <row r="165" spans="111:115" ht="12" customHeight="1" x14ac:dyDescent="0.4"/>
    <row r="166" spans="111:115" ht="12" customHeight="1" x14ac:dyDescent="0.4"/>
    <row r="167" spans="111:115" ht="12" customHeight="1" x14ac:dyDescent="0.4"/>
    <row r="168" spans="111:115" ht="12" customHeight="1" x14ac:dyDescent="0.4"/>
    <row r="169" spans="111:115" ht="12" customHeight="1" x14ac:dyDescent="0.4">
      <c r="DG169" s="247"/>
      <c r="DH169" s="247"/>
      <c r="DI169" s="247"/>
      <c r="DJ169" s="247"/>
      <c r="DK169" s="247"/>
    </row>
    <row r="170" spans="111:115" ht="12" customHeight="1" x14ac:dyDescent="0.4">
      <c r="DG170" s="247"/>
      <c r="DH170" s="247"/>
      <c r="DI170" s="247"/>
      <c r="DJ170" s="247"/>
      <c r="DK170" s="247"/>
    </row>
    <row r="171" spans="111:115" ht="12" customHeight="1" x14ac:dyDescent="0.4">
      <c r="DG171" s="247"/>
      <c r="DH171" s="247"/>
      <c r="DI171" s="247"/>
      <c r="DJ171" s="247"/>
      <c r="DK171" s="247"/>
    </row>
    <row r="172" spans="111:115" ht="12" customHeight="1" x14ac:dyDescent="0.4">
      <c r="DG172" s="247"/>
      <c r="DH172" s="247"/>
      <c r="DI172" s="247"/>
      <c r="DJ172" s="247"/>
      <c r="DK172" s="247"/>
    </row>
    <row r="173" spans="111:115" ht="12" customHeight="1" x14ac:dyDescent="0.4">
      <c r="DG173" s="247"/>
      <c r="DH173" s="247"/>
      <c r="DI173" s="247"/>
      <c r="DJ173" s="247"/>
      <c r="DK173" s="247"/>
    </row>
    <row r="174" spans="111:115" ht="12" customHeight="1" x14ac:dyDescent="0.4">
      <c r="DG174" s="247"/>
      <c r="DH174" s="247"/>
      <c r="DI174" s="247"/>
      <c r="DJ174" s="247"/>
      <c r="DK174" s="247"/>
    </row>
    <row r="175" spans="111:115" ht="12" customHeight="1" x14ac:dyDescent="0.4">
      <c r="DG175" s="247"/>
      <c r="DH175" s="247"/>
      <c r="DI175" s="247"/>
      <c r="DJ175" s="247"/>
      <c r="DK175" s="247"/>
    </row>
    <row r="176" spans="111:115"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F+d5uW+NH93PsKRcUupwrTdsS1lDLJgBMhWZlX6e7cInGbP5sHD7Fb6PNKDrp3Uo4V7C7LmLlM6GrabdntB0Aw==" saltValue="dl6s5IrRG6+dYJh2n/gD5g==" spinCount="100000" sheet="1" scenarios="1" formatRows="0"/>
  <mergeCells count="34">
    <mergeCell ref="B4:B6"/>
    <mergeCell ref="C4:C6"/>
    <mergeCell ref="I32:J32"/>
    <mergeCell ref="D4:D6"/>
    <mergeCell ref="K4:K6"/>
    <mergeCell ref="E4:F5"/>
    <mergeCell ref="G4:H5"/>
    <mergeCell ref="I4:J5"/>
    <mergeCell ref="M4:M5"/>
    <mergeCell ref="N4:N6"/>
    <mergeCell ref="I33:J33"/>
    <mergeCell ref="AC4:AD4"/>
    <mergeCell ref="AC5:AC6"/>
    <mergeCell ref="AD5:AD6"/>
    <mergeCell ref="AA4:AA6"/>
    <mergeCell ref="AB4:AB6"/>
    <mergeCell ref="L4:L6"/>
    <mergeCell ref="O4:Z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10 G13:H21">
    <cfRule type="expression" dxfId="240" priority="73">
      <formula>$A7=1</formula>
    </cfRule>
  </conditionalFormatting>
  <conditionalFormatting sqref="E2 K32:K33 B13:AD22 D7:AD10 B7:B10 B30:AD31 AD32:AD33">
    <cfRule type="expression" dxfId="239" priority="54">
      <formula>$BQ$3=TRUE</formula>
    </cfRule>
  </conditionalFormatting>
  <conditionalFormatting sqref="K33">
    <cfRule type="expression" dxfId="238" priority="51">
      <formula>$BQ$3=TRUE</formula>
    </cfRule>
  </conditionalFormatting>
  <conditionalFormatting sqref="C8:C10">
    <cfRule type="expression" dxfId="237" priority="46">
      <formula>$BQ$3=TRUE</formula>
    </cfRule>
  </conditionalFormatting>
  <conditionalFormatting sqref="C7">
    <cfRule type="expression" dxfId="236" priority="45">
      <formula>$BQ$3=TRUE</formula>
    </cfRule>
  </conditionalFormatting>
  <conditionalFormatting sqref="G48:H48 G93:H101 G80:H82">
    <cfRule type="expression" dxfId="235" priority="40">
      <formula>$A48=1</formula>
    </cfRule>
  </conditionalFormatting>
  <conditionalFormatting sqref="B93:AD101 D48:AD48 B48 B80:B82 D80:AD82">
    <cfRule type="expression" dxfId="234" priority="39">
      <formula>$BQ$3=TRUE</formula>
    </cfRule>
  </conditionalFormatting>
  <conditionalFormatting sqref="C80:C82">
    <cfRule type="expression" dxfId="233" priority="38">
      <formula>$BQ$3=TRUE</formula>
    </cfRule>
  </conditionalFormatting>
  <conditionalFormatting sqref="C48">
    <cfRule type="expression" dxfId="232" priority="37">
      <formula>$BQ$3=TRUE</formula>
    </cfRule>
  </conditionalFormatting>
  <conditionalFormatting sqref="B29:AD29">
    <cfRule type="expression" dxfId="231" priority="36">
      <formula>$BQ$3=TRUE</formula>
    </cfRule>
  </conditionalFormatting>
  <conditionalFormatting sqref="B28:AD28">
    <cfRule type="expression" dxfId="230" priority="35">
      <formula>$BQ$3=TRUE</formula>
    </cfRule>
  </conditionalFormatting>
  <conditionalFormatting sqref="B27:AD27">
    <cfRule type="expression" dxfId="229" priority="34">
      <formula>$BQ$3=TRUE</formula>
    </cfRule>
  </conditionalFormatting>
  <conditionalFormatting sqref="B26:AD26">
    <cfRule type="expression" dxfId="228" priority="33">
      <formula>$BQ$3=TRUE</formula>
    </cfRule>
  </conditionalFormatting>
  <conditionalFormatting sqref="G102:H102">
    <cfRule type="expression" dxfId="227" priority="32">
      <formula>$A102=1</formula>
    </cfRule>
  </conditionalFormatting>
  <conditionalFormatting sqref="B102:AD102">
    <cfRule type="expression" dxfId="226" priority="31">
      <formula>$BQ$3=TRUE</formula>
    </cfRule>
  </conditionalFormatting>
  <conditionalFormatting sqref="G88:H92">
    <cfRule type="expression" dxfId="225" priority="30">
      <formula>$A88=1</formula>
    </cfRule>
  </conditionalFormatting>
  <conditionalFormatting sqref="B88:AD92">
    <cfRule type="expression" dxfId="224" priority="29">
      <formula>$BQ$3=TRUE</formula>
    </cfRule>
  </conditionalFormatting>
  <conditionalFormatting sqref="G83:H87">
    <cfRule type="expression" dxfId="223" priority="28">
      <formula>$A83=1</formula>
    </cfRule>
  </conditionalFormatting>
  <conditionalFormatting sqref="B83:AD87">
    <cfRule type="expression" dxfId="222" priority="27">
      <formula>$BQ$3=TRUE</formula>
    </cfRule>
  </conditionalFormatting>
  <conditionalFormatting sqref="G49:H51">
    <cfRule type="expression" dxfId="221" priority="26">
      <formula>$A49=1</formula>
    </cfRule>
  </conditionalFormatting>
  <conditionalFormatting sqref="B49:B51 D49:AD51">
    <cfRule type="expression" dxfId="220" priority="25">
      <formula>$BQ$3=TRUE</formula>
    </cfRule>
  </conditionalFormatting>
  <conditionalFormatting sqref="C49:C51">
    <cfRule type="expression" dxfId="219" priority="24">
      <formula>$BQ$3=TRUE</formula>
    </cfRule>
  </conditionalFormatting>
  <conditionalFormatting sqref="G57:H59">
    <cfRule type="expression" dxfId="218" priority="23">
      <formula>$A57=1</formula>
    </cfRule>
  </conditionalFormatting>
  <conditionalFormatting sqref="B57:AD59">
    <cfRule type="expression" dxfId="217" priority="22">
      <formula>$BQ$3=TRUE</formula>
    </cfRule>
  </conditionalFormatting>
  <conditionalFormatting sqref="G52:H56">
    <cfRule type="expression" dxfId="216" priority="21">
      <formula>$A52=1</formula>
    </cfRule>
  </conditionalFormatting>
  <conditionalFormatting sqref="B52:AD56">
    <cfRule type="expression" dxfId="215" priority="20">
      <formula>$BQ$3=TRUE</formula>
    </cfRule>
  </conditionalFormatting>
  <conditionalFormatting sqref="G70:H71">
    <cfRule type="expression" dxfId="214" priority="19">
      <formula>$A70=1</formula>
    </cfRule>
  </conditionalFormatting>
  <conditionalFormatting sqref="B70:B71 D70:AD71">
    <cfRule type="expression" dxfId="213" priority="18">
      <formula>$BQ$3=TRUE</formula>
    </cfRule>
  </conditionalFormatting>
  <conditionalFormatting sqref="C70:C71">
    <cfRule type="expression" dxfId="212" priority="17">
      <formula>$BQ$3=TRUE</formula>
    </cfRule>
  </conditionalFormatting>
  <conditionalFormatting sqref="G77:H79">
    <cfRule type="expression" dxfId="211" priority="16">
      <formula>$A77=1</formula>
    </cfRule>
  </conditionalFormatting>
  <conditionalFormatting sqref="B77:AD79">
    <cfRule type="expression" dxfId="210" priority="15">
      <formula>$BQ$3=TRUE</formula>
    </cfRule>
  </conditionalFormatting>
  <conditionalFormatting sqref="G72:H76">
    <cfRule type="expression" dxfId="209" priority="14">
      <formula>$A72=1</formula>
    </cfRule>
  </conditionalFormatting>
  <conditionalFormatting sqref="B72:AD76">
    <cfRule type="expression" dxfId="208" priority="13">
      <formula>$BQ$3=TRUE</formula>
    </cfRule>
  </conditionalFormatting>
  <conditionalFormatting sqref="G60:H61">
    <cfRule type="expression" dxfId="207" priority="12">
      <formula>$A60=1</formula>
    </cfRule>
  </conditionalFormatting>
  <conditionalFormatting sqref="B60:B61 D60:AD61">
    <cfRule type="expression" dxfId="206" priority="11">
      <formula>$BQ$3=TRUE</formula>
    </cfRule>
  </conditionalFormatting>
  <conditionalFormatting sqref="C60:C61">
    <cfRule type="expression" dxfId="205" priority="10">
      <formula>$BQ$3=TRUE</formula>
    </cfRule>
  </conditionalFormatting>
  <conditionalFormatting sqref="G67:H69">
    <cfRule type="expression" dxfId="204" priority="9">
      <formula>$A67=1</formula>
    </cfRule>
  </conditionalFormatting>
  <conditionalFormatting sqref="B67:AD69">
    <cfRule type="expression" dxfId="203" priority="8">
      <formula>$BQ$3=TRUE</formula>
    </cfRule>
  </conditionalFormatting>
  <conditionalFormatting sqref="G62:H66">
    <cfRule type="expression" dxfId="202" priority="7">
      <formula>$A62=1</formula>
    </cfRule>
  </conditionalFormatting>
  <conditionalFormatting sqref="B62:AD66">
    <cfRule type="expression" dxfId="201" priority="6">
      <formula>$BQ$3=TRUE</formula>
    </cfRule>
  </conditionalFormatting>
  <conditionalFormatting sqref="G11:H12">
    <cfRule type="expression" dxfId="200" priority="5">
      <formula>$A11=1</formula>
    </cfRule>
  </conditionalFormatting>
  <conditionalFormatting sqref="B11:AD12">
    <cfRule type="expression" dxfId="199" priority="4">
      <formula>$BQ$3=TRUE</formula>
    </cfRule>
  </conditionalFormatting>
  <conditionalFormatting sqref="B25:AD25">
    <cfRule type="expression" dxfId="198" priority="3">
      <formula>$BQ$3=TRUE</formula>
    </cfRule>
  </conditionalFormatting>
  <conditionalFormatting sqref="B24:AD24">
    <cfRule type="expression" dxfId="197" priority="2">
      <formula>$BQ$3=TRUE</formula>
    </cfRule>
  </conditionalFormatting>
  <conditionalFormatting sqref="B23:AD23">
    <cfRule type="expression" dxfId="196" priority="1">
      <formula>$BQ$3=TRUE</formula>
    </cfRule>
  </conditionalFormatting>
  <dataValidations count="1">
    <dataValidation type="list" allowBlank="1" showInputMessage="1" showErrorMessage="1" sqref="D48:D102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8" scale="55" fitToHeight="0" orientation="landscape" r:id="rId1"/>
  <headerFooter>
    <oddFooter>&amp;Lst03d4&amp;R&amp;8r22</oddFooter>
  </headerFooter>
  <rowBreaks count="3" manualBreakCount="3">
    <brk id="44" max="30" man="1"/>
    <brk id="87" max="30" man="1"/>
    <brk id="103" max="30" man="1"/>
  </rowBreaks>
  <colBreaks count="2" manualBreakCount="2">
    <brk id="12" max="43" man="1"/>
    <brk id="29"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5</xdr:col>
                    <xdr:colOff>247650</xdr:colOff>
                    <xdr:row>1</xdr:row>
                    <xdr:rowOff>19050</xdr:rowOff>
                  </from>
                  <to>
                    <xdr:col>7</xdr:col>
                    <xdr:colOff>400050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DO248"/>
  <sheetViews>
    <sheetView showGridLines="0" view="pageBreakPreview" zoomScale="80" zoomScaleNormal="70" zoomScaleSheetLayoutView="80" workbookViewId="0"/>
  </sheetViews>
  <sheetFormatPr defaultColWidth="8.75" defaultRowHeight="12" x14ac:dyDescent="0.4"/>
  <cols>
    <col min="1" max="1" width="2.25" style="267" customWidth="1"/>
    <col min="2" max="2" width="5.75" style="5" customWidth="1"/>
    <col min="3" max="3" width="9.75" style="5" customWidth="1"/>
    <col min="4" max="4" width="26.25" style="5" customWidth="1"/>
    <col min="5" max="5" width="13.75" style="41" customWidth="1"/>
    <col min="6" max="6" width="7.625" style="41" customWidth="1"/>
    <col min="7" max="7" width="9" style="41" customWidth="1"/>
    <col min="8" max="8" width="7.75" style="41" customWidth="1"/>
    <col min="9" max="9" width="9" style="41" customWidth="1"/>
    <col min="10" max="10" width="9.25" style="41" customWidth="1"/>
    <col min="11" max="11" width="13.75" style="41" customWidth="1"/>
    <col min="12" max="12" width="34.125" style="41" customWidth="1"/>
    <col min="13" max="13" width="9" style="41" customWidth="1"/>
    <col min="14" max="18" width="8.75" style="41" customWidth="1"/>
    <col min="19" max="28" width="8.75" style="5" customWidth="1"/>
    <col min="29" max="29" width="22.25" style="5" customWidth="1"/>
    <col min="30" max="30" width="12.625" style="5" customWidth="1"/>
    <col min="31" max="31" width="3.25" style="247" customWidth="1"/>
    <col min="32" max="32" width="2.25" style="247" customWidth="1"/>
    <col min="33" max="34" width="5.5" style="247" customWidth="1"/>
    <col min="35" max="35" width="5.125" style="247" customWidth="1"/>
    <col min="36" max="36" width="5.25" style="247" customWidth="1"/>
    <col min="37" max="70" width="2.25" style="247" customWidth="1"/>
    <col min="71" max="71" width="9.25" style="247" hidden="1" customWidth="1"/>
    <col min="72" max="85" width="2.25" style="247" customWidth="1"/>
    <col min="86" max="86" width="2.25" style="270" customWidth="1"/>
    <col min="87" max="87" width="2.25" style="271" customWidth="1"/>
    <col min="88" max="96" width="2.25" style="247" customWidth="1"/>
    <col min="97" max="97" width="8.75" style="247"/>
    <col min="98" max="99" width="8.75" style="272"/>
    <col min="100" max="100" width="6.125" style="272" customWidth="1"/>
    <col min="101" max="101" width="8.75" style="272"/>
    <col min="102" max="102" width="8.25" style="272" customWidth="1"/>
    <col min="103" max="103" width="9.75" style="272" customWidth="1"/>
    <col min="104" max="104" width="6.5" style="272" customWidth="1"/>
    <col min="105" max="112" width="8.75" style="272"/>
    <col min="113" max="113" width="26.25" style="272" customWidth="1"/>
    <col min="114" max="119" width="8.75" style="272"/>
    <col min="120" max="16384" width="8.75" style="247"/>
  </cols>
  <sheetData>
    <row r="1" spans="1:87" ht="12" customHeight="1" thickBot="1" x14ac:dyDescent="0.45"/>
    <row r="2" spans="1:87" ht="18" customHeight="1" thickBot="1" x14ac:dyDescent="0.45">
      <c r="B2" s="80" t="str">
        <f ca="1">MID(CELL("filename",C2),FIND("]",CELL("filename",C2))+1,3)&amp;"．"</f>
        <v>6-2．</v>
      </c>
      <c r="C2" s="80" t="s">
        <v>913</v>
      </c>
      <c r="E2" s="196" t="str">
        <f>IF('4. 排出源リスト'!G5&amp;"年度"="","",'4. 排出源リスト'!G5&amp;"年度")</f>
        <v>平成30年度</v>
      </c>
      <c r="BS2" s="247" t="s">
        <v>781</v>
      </c>
    </row>
    <row r="3" spans="1:87" ht="12" customHeight="1" thickBot="1" x14ac:dyDescent="0.45">
      <c r="BS3" s="34" t="b">
        <v>0</v>
      </c>
    </row>
    <row r="4" spans="1:87" ht="16.149999999999999" customHeight="1" x14ac:dyDescent="0.4">
      <c r="B4" s="774" t="s">
        <v>908</v>
      </c>
      <c r="C4" s="777" t="s">
        <v>769</v>
      </c>
      <c r="D4" s="784" t="s">
        <v>606</v>
      </c>
      <c r="E4" s="823" t="s">
        <v>607</v>
      </c>
      <c r="F4" s="810"/>
      <c r="G4" s="823" t="s">
        <v>608</v>
      </c>
      <c r="H4" s="825"/>
      <c r="I4" s="810" t="s">
        <v>679</v>
      </c>
      <c r="J4" s="810"/>
      <c r="K4" s="812" t="s">
        <v>861</v>
      </c>
      <c r="L4" s="815" t="s">
        <v>724</v>
      </c>
      <c r="M4" s="818" t="s">
        <v>767</v>
      </c>
      <c r="N4" s="820" t="s">
        <v>770</v>
      </c>
      <c r="O4" s="800" t="s">
        <v>896</v>
      </c>
      <c r="P4" s="800"/>
      <c r="Q4" s="800"/>
      <c r="R4" s="800"/>
      <c r="S4" s="800"/>
      <c r="T4" s="800"/>
      <c r="U4" s="800"/>
      <c r="V4" s="800"/>
      <c r="W4" s="800"/>
      <c r="X4" s="800"/>
      <c r="Y4" s="800"/>
      <c r="Z4" s="800"/>
      <c r="AA4" s="802" t="s">
        <v>771</v>
      </c>
      <c r="AB4" s="803" t="s">
        <v>768</v>
      </c>
      <c r="AC4" s="806" t="s">
        <v>793</v>
      </c>
      <c r="AD4" s="807"/>
    </row>
    <row r="5" spans="1:87" ht="12" customHeight="1" x14ac:dyDescent="0.4">
      <c r="B5" s="775"/>
      <c r="C5" s="778"/>
      <c r="D5" s="785"/>
      <c r="E5" s="824"/>
      <c r="F5" s="811"/>
      <c r="G5" s="824"/>
      <c r="H5" s="826"/>
      <c r="I5" s="811"/>
      <c r="J5" s="811"/>
      <c r="K5" s="813"/>
      <c r="L5" s="816"/>
      <c r="M5" s="819"/>
      <c r="N5" s="821"/>
      <c r="O5" s="801"/>
      <c r="P5" s="801"/>
      <c r="Q5" s="801"/>
      <c r="R5" s="801"/>
      <c r="S5" s="801"/>
      <c r="T5" s="801"/>
      <c r="U5" s="801"/>
      <c r="V5" s="801"/>
      <c r="W5" s="801"/>
      <c r="X5" s="801"/>
      <c r="Y5" s="801"/>
      <c r="Z5" s="801"/>
      <c r="AA5" s="789"/>
      <c r="AB5" s="804"/>
      <c r="AC5" s="636" t="s">
        <v>794</v>
      </c>
      <c r="AD5" s="808" t="s">
        <v>775</v>
      </c>
      <c r="AH5" s="247" t="s">
        <v>895</v>
      </c>
      <c r="CH5" s="273"/>
      <c r="CI5" s="274"/>
    </row>
    <row r="6" spans="1:87" ht="17.649999999999999" customHeight="1" thickBot="1" x14ac:dyDescent="0.45">
      <c r="B6" s="776"/>
      <c r="C6" s="779"/>
      <c r="D6" s="786"/>
      <c r="E6" s="298" t="s">
        <v>677</v>
      </c>
      <c r="F6" s="299" t="s">
        <v>678</v>
      </c>
      <c r="G6" s="300" t="s">
        <v>723</v>
      </c>
      <c r="H6" s="301" t="s">
        <v>696</v>
      </c>
      <c r="I6" s="302" t="s">
        <v>723</v>
      </c>
      <c r="J6" s="303" t="s">
        <v>696</v>
      </c>
      <c r="K6" s="814"/>
      <c r="L6" s="817"/>
      <c r="M6" s="304" t="s">
        <v>766</v>
      </c>
      <c r="N6" s="822"/>
      <c r="O6" s="162" t="s">
        <v>680</v>
      </c>
      <c r="P6" s="162" t="s">
        <v>681</v>
      </c>
      <c r="Q6" s="162" t="s">
        <v>682</v>
      </c>
      <c r="R6" s="162" t="s">
        <v>683</v>
      </c>
      <c r="S6" s="162" t="s">
        <v>684</v>
      </c>
      <c r="T6" s="162" t="s">
        <v>685</v>
      </c>
      <c r="U6" s="162" t="s">
        <v>686</v>
      </c>
      <c r="V6" s="162" t="s">
        <v>687</v>
      </c>
      <c r="W6" s="162" t="s">
        <v>688</v>
      </c>
      <c r="X6" s="162" t="s">
        <v>689</v>
      </c>
      <c r="Y6" s="162" t="s">
        <v>690</v>
      </c>
      <c r="Z6" s="162" t="s">
        <v>691</v>
      </c>
      <c r="AA6" s="790"/>
      <c r="AB6" s="805"/>
      <c r="AC6" s="637"/>
      <c r="AD6" s="809"/>
      <c r="AG6" s="567"/>
      <c r="AH6" s="568" t="s">
        <v>862</v>
      </c>
      <c r="AI6" s="569" t="s">
        <v>22</v>
      </c>
      <c r="AJ6" s="568"/>
      <c r="CH6" s="275"/>
      <c r="CI6" s="274"/>
    </row>
    <row r="7" spans="1:87" ht="24" customHeight="1" x14ac:dyDescent="0.4">
      <c r="A7" s="267" t="e">
        <f>VLOOKUP(D7,非表示_活動量と単位!$D$8:$E$75,2,FALSE)</f>
        <v>#N/A</v>
      </c>
      <c r="B7" s="131"/>
      <c r="C7" s="479"/>
      <c r="D7" s="480"/>
      <c r="E7" s="481">
        <f>(SUM(O7:Z7)+(N7-AA7)-AB7)</f>
        <v>0</v>
      </c>
      <c r="F7" s="482" t="str">
        <f t="shared" ref="F7:F21" si="0">IF($D7="","",VLOOKUP($D7,活動の種別と単位,4,FALSE))</f>
        <v/>
      </c>
      <c r="G7" s="483"/>
      <c r="H7" s="484" t="str">
        <f t="shared" ref="H7:H21" si="1">IF($D7="","",VLOOKUP($D7,活動の種別と単位,5,FALSE))</f>
        <v/>
      </c>
      <c r="I7" s="593"/>
      <c r="J7" s="484" t="str">
        <f t="shared" ref="J7:J21" si="2">IF($D7="","",VLOOKUP($D7,活動の種別と単位,6,FALSE))</f>
        <v/>
      </c>
      <c r="K7" s="485" t="str">
        <f>IF($D7="","",IF($A7=0,E7*G7*I7,E7*I7))</f>
        <v/>
      </c>
      <c r="L7" s="252"/>
      <c r="M7" s="486" t="str">
        <f t="shared" ref="M7:M21" si="3">IF($D7="","",VLOOKUP($D7,活動の種別と単位,3,FALSE))</f>
        <v/>
      </c>
      <c r="N7" s="487"/>
      <c r="O7" s="488"/>
      <c r="P7" s="163"/>
      <c r="Q7" s="163"/>
      <c r="R7" s="163"/>
      <c r="S7" s="163"/>
      <c r="T7" s="163"/>
      <c r="U7" s="163"/>
      <c r="V7" s="163"/>
      <c r="W7" s="163"/>
      <c r="X7" s="163"/>
      <c r="Y7" s="163"/>
      <c r="Z7" s="163"/>
      <c r="AA7" s="489"/>
      <c r="AB7" s="490"/>
      <c r="AC7" s="491" t="str">
        <f t="shared" ref="AC7:AC31" si="4">IF($D7="","",VLOOKUP($D7,活動の種別と単位,7,FALSE))</f>
        <v/>
      </c>
      <c r="AD7" s="492" t="str">
        <f t="shared" ref="AD7:AD31" si="5">IF($D7="","",IF(AC7="---","---",IF(OR($D7="系統電力",$D7="産業用蒸気",$D7="温水",$D7="冷水",$D7="蒸気（産業用以外）"),E7*VLOOKUP($D7,GJ換算係数,2,FALSE),E7*G7)))</f>
        <v/>
      </c>
      <c r="AG7" s="570"/>
      <c r="AH7" s="571">
        <v>1</v>
      </c>
      <c r="AI7" s="572">
        <f>SUMIF($B$7:$B$31,AH7,$K$7:$K$31)+SUMIF($B$48:$B$102,AH7,$K$48:$K$102)</f>
        <v>0</v>
      </c>
      <c r="AJ7" s="568"/>
      <c r="CH7" s="275"/>
      <c r="CI7" s="274"/>
    </row>
    <row r="8" spans="1:87" ht="24" customHeight="1" x14ac:dyDescent="0.4">
      <c r="A8" s="267" t="e">
        <f>VLOOKUP(D8,非表示_活動量と単位!$D$8:$E$75,2,FALSE)</f>
        <v>#N/A</v>
      </c>
      <c r="B8" s="131"/>
      <c r="C8" s="493"/>
      <c r="D8" s="494"/>
      <c r="E8" s="495">
        <f t="shared" ref="E8:E21" si="6">(SUM(O8:Z8)+(N8-AA8)-AB8)</f>
        <v>0</v>
      </c>
      <c r="F8" s="496" t="str">
        <f t="shared" si="0"/>
        <v/>
      </c>
      <c r="G8" s="497"/>
      <c r="H8" s="496" t="str">
        <f t="shared" si="1"/>
        <v/>
      </c>
      <c r="I8" s="594"/>
      <c r="J8" s="496" t="str">
        <f t="shared" si="2"/>
        <v/>
      </c>
      <c r="K8" s="461" t="str">
        <f t="shared" ref="K8:K9" si="7">IF($D8="","",IF($A8=0,E8*G8*I8,E8*I8))</f>
        <v/>
      </c>
      <c r="L8" s="253"/>
      <c r="M8" s="498" t="str">
        <f t="shared" si="3"/>
        <v/>
      </c>
      <c r="N8" s="499"/>
      <c r="O8" s="500"/>
      <c r="P8" s="501"/>
      <c r="Q8" s="502"/>
      <c r="R8" s="502"/>
      <c r="S8" s="502"/>
      <c r="T8" s="502"/>
      <c r="U8" s="502"/>
      <c r="V8" s="502"/>
      <c r="W8" s="502"/>
      <c r="X8" s="502"/>
      <c r="Y8" s="502"/>
      <c r="Z8" s="502"/>
      <c r="AA8" s="503"/>
      <c r="AB8" s="504"/>
      <c r="AC8" s="505" t="str">
        <f t="shared" si="4"/>
        <v/>
      </c>
      <c r="AD8" s="506" t="str">
        <f t="shared" ref="AD8:AD9" si="8">IF($D8="","",IF(AC8="---","---",IF(OR($D8="系統電力",$D8="産業用蒸気",$D8="温水",$D8="冷水",$D8="蒸気（産業用以外）"),E8*VLOOKUP($D8,GJ換算係数,2,FALSE),E8*G8)))</f>
        <v/>
      </c>
      <c r="AG8" s="567"/>
      <c r="AH8" s="573">
        <v>2</v>
      </c>
      <c r="AI8" s="572">
        <f t="shared" ref="AI8:AI11" si="9">SUMIF($B$7:$B$31,AH8,$K$7:$K$31)+SUMIF($B$48:$B$102,AH8,$K$48:$K$102)</f>
        <v>0</v>
      </c>
      <c r="AJ8" s="568"/>
      <c r="CH8" s="275"/>
      <c r="CI8" s="274"/>
    </row>
    <row r="9" spans="1:87" ht="24" customHeight="1" x14ac:dyDescent="0.4">
      <c r="A9" s="267" t="e">
        <f>VLOOKUP(D9,非表示_活動量と単位!$D$8:$E$75,2,FALSE)</f>
        <v>#N/A</v>
      </c>
      <c r="B9" s="131"/>
      <c r="C9" s="493"/>
      <c r="D9" s="494"/>
      <c r="E9" s="495">
        <f t="shared" si="6"/>
        <v>0</v>
      </c>
      <c r="F9" s="496" t="str">
        <f t="shared" si="0"/>
        <v/>
      </c>
      <c r="G9" s="497"/>
      <c r="H9" s="496" t="str">
        <f t="shared" si="1"/>
        <v/>
      </c>
      <c r="I9" s="594"/>
      <c r="J9" s="496" t="str">
        <f t="shared" si="2"/>
        <v/>
      </c>
      <c r="K9" s="461" t="str">
        <f t="shared" si="7"/>
        <v/>
      </c>
      <c r="L9" s="253"/>
      <c r="M9" s="498" t="str">
        <f t="shared" si="3"/>
        <v/>
      </c>
      <c r="N9" s="499"/>
      <c r="O9" s="500"/>
      <c r="P9" s="501"/>
      <c r="Q9" s="502"/>
      <c r="R9" s="502"/>
      <c r="S9" s="502"/>
      <c r="T9" s="502"/>
      <c r="U9" s="502"/>
      <c r="V9" s="502"/>
      <c r="W9" s="502"/>
      <c r="X9" s="502"/>
      <c r="Y9" s="502"/>
      <c r="Z9" s="502"/>
      <c r="AA9" s="503"/>
      <c r="AB9" s="504"/>
      <c r="AC9" s="505" t="str">
        <f t="shared" si="4"/>
        <v/>
      </c>
      <c r="AD9" s="506" t="str">
        <f t="shared" si="8"/>
        <v/>
      </c>
      <c r="AG9" s="570"/>
      <c r="AH9" s="571">
        <v>3</v>
      </c>
      <c r="AI9" s="572">
        <f t="shared" si="9"/>
        <v>0</v>
      </c>
      <c r="AJ9" s="568"/>
      <c r="CH9" s="275"/>
      <c r="CI9" s="274"/>
    </row>
    <row r="10" spans="1:87" ht="24" customHeight="1" x14ac:dyDescent="0.4">
      <c r="A10" s="267" t="e">
        <f>VLOOKUP(D10,非表示_活動量と単位!$D$8:$E$75,2,FALSE)</f>
        <v>#N/A</v>
      </c>
      <c r="B10" s="131"/>
      <c r="C10" s="493"/>
      <c r="D10" s="494"/>
      <c r="E10" s="495">
        <f t="shared" si="6"/>
        <v>0</v>
      </c>
      <c r="F10" s="496" t="str">
        <f t="shared" si="0"/>
        <v/>
      </c>
      <c r="G10" s="497"/>
      <c r="H10" s="496" t="str">
        <f t="shared" si="1"/>
        <v/>
      </c>
      <c r="I10" s="594"/>
      <c r="J10" s="496" t="str">
        <f t="shared" si="2"/>
        <v/>
      </c>
      <c r="K10" s="461" t="str">
        <f t="shared" ref="K10:K20" si="10">IF($D10="","",IF($A10=0,E10*G10*I10,E10*I10))</f>
        <v/>
      </c>
      <c r="L10" s="253"/>
      <c r="M10" s="498" t="str">
        <f t="shared" si="3"/>
        <v/>
      </c>
      <c r="N10" s="499"/>
      <c r="O10" s="500"/>
      <c r="P10" s="501"/>
      <c r="Q10" s="502"/>
      <c r="R10" s="502"/>
      <c r="S10" s="502"/>
      <c r="T10" s="502"/>
      <c r="U10" s="502"/>
      <c r="V10" s="502"/>
      <c r="W10" s="502"/>
      <c r="X10" s="502"/>
      <c r="Y10" s="502"/>
      <c r="Z10" s="502"/>
      <c r="AA10" s="503"/>
      <c r="AB10" s="504"/>
      <c r="AC10" s="505" t="str">
        <f t="shared" si="4"/>
        <v/>
      </c>
      <c r="AD10" s="506" t="str">
        <f t="shared" si="5"/>
        <v/>
      </c>
      <c r="AG10" s="567"/>
      <c r="AH10" s="573">
        <v>4</v>
      </c>
      <c r="AI10" s="572">
        <f t="shared" si="9"/>
        <v>0</v>
      </c>
      <c r="AJ10" s="568"/>
      <c r="CH10" s="275"/>
      <c r="CI10" s="274"/>
    </row>
    <row r="11" spans="1:87" ht="24" customHeight="1" x14ac:dyDescent="0.4">
      <c r="A11" s="267" t="e">
        <f>VLOOKUP(D11,非表示_活動量と単位!$D$8:$E$75,2,FALSE)</f>
        <v>#N/A</v>
      </c>
      <c r="B11" s="131"/>
      <c r="C11" s="493"/>
      <c r="D11" s="494"/>
      <c r="E11" s="495">
        <f t="shared" si="6"/>
        <v>0</v>
      </c>
      <c r="F11" s="496" t="str">
        <f t="shared" si="0"/>
        <v/>
      </c>
      <c r="G11" s="497"/>
      <c r="H11" s="496" t="str">
        <f t="shared" si="1"/>
        <v/>
      </c>
      <c r="I11" s="594"/>
      <c r="J11" s="496" t="str">
        <f t="shared" si="2"/>
        <v/>
      </c>
      <c r="K11" s="461" t="str">
        <f t="shared" si="10"/>
        <v/>
      </c>
      <c r="L11" s="253"/>
      <c r="M11" s="498" t="str">
        <f t="shared" si="3"/>
        <v/>
      </c>
      <c r="N11" s="499"/>
      <c r="O11" s="500"/>
      <c r="P11" s="501"/>
      <c r="Q11" s="502"/>
      <c r="R11" s="502"/>
      <c r="S11" s="502"/>
      <c r="T11" s="502"/>
      <c r="U11" s="502"/>
      <c r="V11" s="502"/>
      <c r="W11" s="502"/>
      <c r="X11" s="502"/>
      <c r="Y11" s="502"/>
      <c r="Z11" s="502"/>
      <c r="AA11" s="503"/>
      <c r="AB11" s="504"/>
      <c r="AC11" s="505" t="str">
        <f t="shared" si="4"/>
        <v/>
      </c>
      <c r="AD11" s="506" t="str">
        <f t="shared" si="5"/>
        <v/>
      </c>
      <c r="AG11" s="570"/>
      <c r="AH11" s="571">
        <v>5</v>
      </c>
      <c r="AI11" s="572">
        <f t="shared" si="9"/>
        <v>0</v>
      </c>
      <c r="AJ11" s="568"/>
      <c r="CH11" s="275"/>
      <c r="CI11" s="274"/>
    </row>
    <row r="12" spans="1:87" ht="24" customHeight="1" x14ac:dyDescent="0.4">
      <c r="A12" s="267" t="e">
        <f>VLOOKUP(D12,非表示_活動量と単位!$D$8:$E$75,2,FALSE)</f>
        <v>#N/A</v>
      </c>
      <c r="B12" s="131"/>
      <c r="C12" s="493"/>
      <c r="D12" s="494"/>
      <c r="E12" s="495">
        <f t="shared" si="6"/>
        <v>0</v>
      </c>
      <c r="F12" s="496" t="str">
        <f t="shared" si="0"/>
        <v/>
      </c>
      <c r="G12" s="497"/>
      <c r="H12" s="496" t="str">
        <f t="shared" si="1"/>
        <v/>
      </c>
      <c r="I12" s="594"/>
      <c r="J12" s="496" t="str">
        <f t="shared" si="2"/>
        <v/>
      </c>
      <c r="K12" s="461" t="str">
        <f t="shared" si="10"/>
        <v/>
      </c>
      <c r="L12" s="253"/>
      <c r="M12" s="498" t="str">
        <f t="shared" si="3"/>
        <v/>
      </c>
      <c r="N12" s="499"/>
      <c r="O12" s="500"/>
      <c r="P12" s="501"/>
      <c r="Q12" s="502"/>
      <c r="R12" s="502"/>
      <c r="S12" s="502"/>
      <c r="T12" s="502"/>
      <c r="U12" s="502"/>
      <c r="V12" s="502"/>
      <c r="W12" s="502"/>
      <c r="X12" s="502"/>
      <c r="Y12" s="502"/>
      <c r="Z12" s="502"/>
      <c r="AA12" s="503"/>
      <c r="AB12" s="504"/>
      <c r="AC12" s="505" t="str">
        <f t="shared" si="4"/>
        <v/>
      </c>
      <c r="AD12" s="506" t="str">
        <f t="shared" si="5"/>
        <v/>
      </c>
      <c r="AG12" s="567"/>
      <c r="AH12" s="567"/>
      <c r="AI12" s="567">
        <f>INT(SUM(AI7:AI11))</f>
        <v>0</v>
      </c>
      <c r="AJ12" s="568" t="b">
        <f>EXACT(AI12,K32)</f>
        <v>1</v>
      </c>
      <c r="CH12" s="275"/>
      <c r="CI12" s="274"/>
    </row>
    <row r="13" spans="1:87" ht="24" customHeight="1" x14ac:dyDescent="0.4">
      <c r="A13" s="267" t="e">
        <f>VLOOKUP(D13,非表示_活動量と単位!$D$8:$E$75,2,FALSE)</f>
        <v>#N/A</v>
      </c>
      <c r="B13" s="131"/>
      <c r="C13" s="493"/>
      <c r="D13" s="494"/>
      <c r="E13" s="495">
        <f t="shared" si="6"/>
        <v>0</v>
      </c>
      <c r="F13" s="496" t="str">
        <f t="shared" si="0"/>
        <v/>
      </c>
      <c r="G13" s="497"/>
      <c r="H13" s="496" t="str">
        <f t="shared" si="1"/>
        <v/>
      </c>
      <c r="I13" s="594"/>
      <c r="J13" s="496" t="str">
        <f t="shared" si="2"/>
        <v/>
      </c>
      <c r="K13" s="461" t="str">
        <f t="shared" si="10"/>
        <v/>
      </c>
      <c r="L13" s="253"/>
      <c r="M13" s="498" t="str">
        <f t="shared" si="3"/>
        <v/>
      </c>
      <c r="N13" s="507"/>
      <c r="O13" s="500"/>
      <c r="P13" s="164"/>
      <c r="Q13" s="315"/>
      <c r="R13" s="315"/>
      <c r="S13" s="316"/>
      <c r="T13" s="316"/>
      <c r="U13" s="316"/>
      <c r="V13" s="316"/>
      <c r="W13" s="316"/>
      <c r="X13" s="316"/>
      <c r="Y13" s="316"/>
      <c r="Z13" s="316"/>
      <c r="AA13" s="508"/>
      <c r="AB13" s="504"/>
      <c r="AC13" s="505" t="str">
        <f t="shared" si="4"/>
        <v/>
      </c>
      <c r="AD13" s="506" t="str">
        <f t="shared" si="5"/>
        <v/>
      </c>
      <c r="AG13" s="570"/>
      <c r="AH13" s="574"/>
      <c r="AI13" s="602"/>
      <c r="AJ13" s="568"/>
      <c r="CH13" s="275"/>
      <c r="CI13" s="274"/>
    </row>
    <row r="14" spans="1:87" ht="24" customHeight="1" x14ac:dyDescent="0.4">
      <c r="A14" s="267" t="e">
        <f>VLOOKUP(D14,非表示_活動量と単位!$D$8:$E$75,2,FALSE)</f>
        <v>#N/A</v>
      </c>
      <c r="B14" s="131"/>
      <c r="C14" s="493"/>
      <c r="D14" s="494"/>
      <c r="E14" s="495">
        <f t="shared" si="6"/>
        <v>0</v>
      </c>
      <c r="F14" s="496" t="str">
        <f t="shared" si="0"/>
        <v/>
      </c>
      <c r="G14" s="497"/>
      <c r="H14" s="496" t="str">
        <f t="shared" si="1"/>
        <v/>
      </c>
      <c r="I14" s="594"/>
      <c r="J14" s="496" t="str">
        <f t="shared" si="2"/>
        <v/>
      </c>
      <c r="K14" s="461" t="str">
        <f t="shared" si="10"/>
        <v/>
      </c>
      <c r="L14" s="253"/>
      <c r="M14" s="498" t="str">
        <f t="shared" si="3"/>
        <v/>
      </c>
      <c r="N14" s="507"/>
      <c r="O14" s="500"/>
      <c r="P14" s="164"/>
      <c r="Q14" s="315"/>
      <c r="R14" s="315"/>
      <c r="S14" s="316"/>
      <c r="T14" s="316"/>
      <c r="U14" s="316"/>
      <c r="V14" s="316"/>
      <c r="W14" s="316"/>
      <c r="X14" s="316"/>
      <c r="Y14" s="316"/>
      <c r="Z14" s="316"/>
      <c r="AA14" s="508"/>
      <c r="AB14" s="504"/>
      <c r="AC14" s="505" t="str">
        <f t="shared" si="4"/>
        <v/>
      </c>
      <c r="AD14" s="506" t="str">
        <f t="shared" si="5"/>
        <v/>
      </c>
      <c r="AG14" s="567"/>
      <c r="AH14" s="273"/>
      <c r="CH14" s="275"/>
      <c r="CI14" s="274"/>
    </row>
    <row r="15" spans="1:87" ht="24" customHeight="1" x14ac:dyDescent="0.4">
      <c r="A15" s="267" t="e">
        <f>VLOOKUP(D15,非表示_活動量と単位!$D$8:$E$75,2,FALSE)</f>
        <v>#N/A</v>
      </c>
      <c r="B15" s="131"/>
      <c r="C15" s="493"/>
      <c r="D15" s="494"/>
      <c r="E15" s="495">
        <f t="shared" si="6"/>
        <v>0</v>
      </c>
      <c r="F15" s="496" t="str">
        <f t="shared" si="0"/>
        <v/>
      </c>
      <c r="G15" s="497"/>
      <c r="H15" s="496" t="str">
        <f t="shared" si="1"/>
        <v/>
      </c>
      <c r="I15" s="594"/>
      <c r="J15" s="496" t="str">
        <f t="shared" si="2"/>
        <v/>
      </c>
      <c r="K15" s="461" t="str">
        <f t="shared" si="10"/>
        <v/>
      </c>
      <c r="L15" s="253"/>
      <c r="M15" s="498" t="str">
        <f t="shared" si="3"/>
        <v/>
      </c>
      <c r="N15" s="507"/>
      <c r="O15" s="500"/>
      <c r="P15" s="164"/>
      <c r="Q15" s="315"/>
      <c r="R15" s="315"/>
      <c r="S15" s="316"/>
      <c r="T15" s="316"/>
      <c r="U15" s="316"/>
      <c r="V15" s="316"/>
      <c r="W15" s="316"/>
      <c r="X15" s="316"/>
      <c r="Y15" s="316"/>
      <c r="Z15" s="316"/>
      <c r="AA15" s="508"/>
      <c r="AB15" s="504"/>
      <c r="AC15" s="505" t="str">
        <f t="shared" si="4"/>
        <v/>
      </c>
      <c r="AD15" s="506" t="str">
        <f t="shared" si="5"/>
        <v/>
      </c>
      <c r="AG15" s="570"/>
      <c r="AH15" s="604"/>
      <c r="AI15" s="603"/>
      <c r="AJ15" s="568"/>
      <c r="CH15" s="275"/>
      <c r="CI15" s="274"/>
    </row>
    <row r="16" spans="1:87" ht="24" customHeight="1" x14ac:dyDescent="0.4">
      <c r="A16" s="267" t="e">
        <f>VLOOKUP(D16,非表示_活動量と単位!$D$8:$E$75,2,FALSE)</f>
        <v>#N/A</v>
      </c>
      <c r="B16" s="131"/>
      <c r="C16" s="493"/>
      <c r="D16" s="494"/>
      <c r="E16" s="495">
        <f t="shared" si="6"/>
        <v>0</v>
      </c>
      <c r="F16" s="496" t="str">
        <f t="shared" si="0"/>
        <v/>
      </c>
      <c r="G16" s="497"/>
      <c r="H16" s="496" t="str">
        <f t="shared" si="1"/>
        <v/>
      </c>
      <c r="I16" s="594"/>
      <c r="J16" s="496" t="str">
        <f t="shared" si="2"/>
        <v/>
      </c>
      <c r="K16" s="461" t="str">
        <f t="shared" si="10"/>
        <v/>
      </c>
      <c r="L16" s="253"/>
      <c r="M16" s="498" t="str">
        <f t="shared" si="3"/>
        <v/>
      </c>
      <c r="N16" s="507"/>
      <c r="O16" s="500"/>
      <c r="P16" s="164"/>
      <c r="Q16" s="315"/>
      <c r="R16" s="315"/>
      <c r="S16" s="316"/>
      <c r="T16" s="316"/>
      <c r="U16" s="316"/>
      <c r="V16" s="316"/>
      <c r="W16" s="316"/>
      <c r="X16" s="316"/>
      <c r="Y16" s="316"/>
      <c r="Z16" s="316"/>
      <c r="AA16" s="508"/>
      <c r="AB16" s="504"/>
      <c r="AC16" s="505" t="str">
        <f t="shared" si="4"/>
        <v/>
      </c>
      <c r="AD16" s="506" t="str">
        <f t="shared" si="5"/>
        <v/>
      </c>
      <c r="AG16" s="567"/>
      <c r="AH16" s="273"/>
      <c r="AI16" s="603"/>
      <c r="AJ16" s="568"/>
      <c r="CH16" s="275"/>
      <c r="CI16" s="274"/>
    </row>
    <row r="17" spans="1:87" ht="24" customHeight="1" x14ac:dyDescent="0.4">
      <c r="A17" s="267" t="e">
        <f>VLOOKUP(D17,非表示_活動量と単位!$D$8:$E$75,2,FALSE)</f>
        <v>#N/A</v>
      </c>
      <c r="B17" s="131"/>
      <c r="C17" s="493"/>
      <c r="D17" s="494"/>
      <c r="E17" s="495">
        <f t="shared" si="6"/>
        <v>0</v>
      </c>
      <c r="F17" s="496" t="str">
        <f t="shared" si="0"/>
        <v/>
      </c>
      <c r="G17" s="497"/>
      <c r="H17" s="496" t="str">
        <f t="shared" si="1"/>
        <v/>
      </c>
      <c r="I17" s="594"/>
      <c r="J17" s="496" t="str">
        <f t="shared" si="2"/>
        <v/>
      </c>
      <c r="K17" s="461" t="str">
        <f t="shared" si="10"/>
        <v/>
      </c>
      <c r="L17" s="253"/>
      <c r="M17" s="498" t="str">
        <f t="shared" si="3"/>
        <v/>
      </c>
      <c r="N17" s="507"/>
      <c r="O17" s="500"/>
      <c r="P17" s="164"/>
      <c r="Q17" s="315"/>
      <c r="R17" s="315"/>
      <c r="S17" s="316"/>
      <c r="T17" s="316"/>
      <c r="U17" s="316"/>
      <c r="V17" s="316"/>
      <c r="W17" s="316"/>
      <c r="X17" s="316"/>
      <c r="Y17" s="316"/>
      <c r="Z17" s="316"/>
      <c r="AA17" s="508"/>
      <c r="AB17" s="504"/>
      <c r="AC17" s="505" t="str">
        <f t="shared" si="4"/>
        <v/>
      </c>
      <c r="AD17" s="506" t="str">
        <f t="shared" si="5"/>
        <v/>
      </c>
      <c r="AG17" s="570"/>
      <c r="AH17" s="604"/>
      <c r="AI17" s="603"/>
      <c r="AJ17" s="568"/>
      <c r="CH17" s="275"/>
      <c r="CI17" s="274"/>
    </row>
    <row r="18" spans="1:87" ht="24" customHeight="1" x14ac:dyDescent="0.4">
      <c r="A18" s="267" t="e">
        <f>VLOOKUP(D18,非表示_活動量と単位!$D$8:$E$75,2,FALSE)</f>
        <v>#N/A</v>
      </c>
      <c r="B18" s="131"/>
      <c r="C18" s="493"/>
      <c r="D18" s="494"/>
      <c r="E18" s="495">
        <f t="shared" si="6"/>
        <v>0</v>
      </c>
      <c r="F18" s="496" t="str">
        <f t="shared" si="0"/>
        <v/>
      </c>
      <c r="G18" s="497"/>
      <c r="H18" s="496" t="str">
        <f t="shared" si="1"/>
        <v/>
      </c>
      <c r="I18" s="594"/>
      <c r="J18" s="496" t="str">
        <f t="shared" si="2"/>
        <v/>
      </c>
      <c r="K18" s="461" t="str">
        <f t="shared" si="10"/>
        <v/>
      </c>
      <c r="L18" s="253"/>
      <c r="M18" s="498" t="str">
        <f t="shared" si="3"/>
        <v/>
      </c>
      <c r="N18" s="507"/>
      <c r="O18" s="500"/>
      <c r="P18" s="164"/>
      <c r="Q18" s="315"/>
      <c r="R18" s="315"/>
      <c r="S18" s="316"/>
      <c r="T18" s="316"/>
      <c r="U18" s="316"/>
      <c r="V18" s="316"/>
      <c r="W18" s="316"/>
      <c r="X18" s="316"/>
      <c r="Y18" s="316"/>
      <c r="Z18" s="316"/>
      <c r="AA18" s="508"/>
      <c r="AB18" s="504"/>
      <c r="AC18" s="505" t="str">
        <f t="shared" si="4"/>
        <v/>
      </c>
      <c r="AD18" s="506" t="str">
        <f t="shared" si="5"/>
        <v/>
      </c>
      <c r="AG18" s="567"/>
      <c r="AH18" s="273"/>
      <c r="AI18" s="603"/>
      <c r="AJ18" s="568"/>
      <c r="CH18" s="275"/>
      <c r="CI18" s="274"/>
    </row>
    <row r="19" spans="1:87" ht="24" customHeight="1" x14ac:dyDescent="0.4">
      <c r="A19" s="267" t="e">
        <f>VLOOKUP(D19,非表示_活動量と単位!$D$8:$E$75,2,FALSE)</f>
        <v>#N/A</v>
      </c>
      <c r="B19" s="131"/>
      <c r="C19" s="493"/>
      <c r="D19" s="494"/>
      <c r="E19" s="495">
        <f t="shared" si="6"/>
        <v>0</v>
      </c>
      <c r="F19" s="496" t="str">
        <f t="shared" si="0"/>
        <v/>
      </c>
      <c r="G19" s="497"/>
      <c r="H19" s="496" t="str">
        <f t="shared" si="1"/>
        <v/>
      </c>
      <c r="I19" s="594"/>
      <c r="J19" s="496" t="str">
        <f t="shared" si="2"/>
        <v/>
      </c>
      <c r="K19" s="461" t="str">
        <f t="shared" si="10"/>
        <v/>
      </c>
      <c r="L19" s="253"/>
      <c r="M19" s="498" t="str">
        <f t="shared" si="3"/>
        <v/>
      </c>
      <c r="N19" s="507"/>
      <c r="O19" s="500"/>
      <c r="P19" s="164"/>
      <c r="Q19" s="315"/>
      <c r="R19" s="315"/>
      <c r="S19" s="316"/>
      <c r="T19" s="316"/>
      <c r="U19" s="316"/>
      <c r="V19" s="316"/>
      <c r="W19" s="316"/>
      <c r="X19" s="316"/>
      <c r="Y19" s="316"/>
      <c r="Z19" s="316"/>
      <c r="AA19" s="508"/>
      <c r="AB19" s="504"/>
      <c r="AC19" s="505" t="str">
        <f t="shared" si="4"/>
        <v/>
      </c>
      <c r="AD19" s="506" t="str">
        <f t="shared" si="5"/>
        <v/>
      </c>
      <c r="AG19" s="570"/>
      <c r="AH19" s="604"/>
      <c r="AI19" s="603"/>
      <c r="AJ19" s="568"/>
      <c r="CH19" s="275"/>
      <c r="CI19" s="274"/>
    </row>
    <row r="20" spans="1:87" ht="24" customHeight="1" x14ac:dyDescent="0.4">
      <c r="A20" s="267" t="e">
        <f>VLOOKUP(D20,非表示_活動量と単位!$D$8:$E$75,2,FALSE)</f>
        <v>#N/A</v>
      </c>
      <c r="B20" s="131"/>
      <c r="C20" s="493"/>
      <c r="D20" s="494"/>
      <c r="E20" s="495">
        <f t="shared" si="6"/>
        <v>0</v>
      </c>
      <c r="F20" s="496" t="str">
        <f t="shared" si="0"/>
        <v/>
      </c>
      <c r="G20" s="497"/>
      <c r="H20" s="496" t="str">
        <f t="shared" si="1"/>
        <v/>
      </c>
      <c r="I20" s="594"/>
      <c r="J20" s="496" t="str">
        <f t="shared" si="2"/>
        <v/>
      </c>
      <c r="K20" s="461" t="str">
        <f t="shared" si="10"/>
        <v/>
      </c>
      <c r="L20" s="253"/>
      <c r="M20" s="498" t="str">
        <f t="shared" si="3"/>
        <v/>
      </c>
      <c r="N20" s="507"/>
      <c r="O20" s="500"/>
      <c r="P20" s="164"/>
      <c r="Q20" s="315"/>
      <c r="R20" s="315"/>
      <c r="S20" s="316"/>
      <c r="T20" s="316"/>
      <c r="U20" s="316"/>
      <c r="V20" s="316"/>
      <c r="W20" s="316"/>
      <c r="X20" s="316"/>
      <c r="Y20" s="316"/>
      <c r="Z20" s="316"/>
      <c r="AA20" s="508"/>
      <c r="AB20" s="504"/>
      <c r="AC20" s="505" t="str">
        <f t="shared" si="4"/>
        <v/>
      </c>
      <c r="AD20" s="506" t="str">
        <f t="shared" si="5"/>
        <v/>
      </c>
      <c r="AG20" s="567"/>
      <c r="AH20" s="273"/>
      <c r="AI20" s="603"/>
      <c r="AJ20" s="568"/>
      <c r="CH20" s="275"/>
      <c r="CI20" s="274"/>
    </row>
    <row r="21" spans="1:87" ht="24" customHeight="1" thickBot="1" x14ac:dyDescent="0.45">
      <c r="A21" s="267" t="e">
        <f>VLOOKUP(D21,非表示_活動量と単位!$D$8:$E$75,2,FALSE)</f>
        <v>#N/A</v>
      </c>
      <c r="B21" s="509"/>
      <c r="C21" s="510"/>
      <c r="D21" s="511"/>
      <c r="E21" s="377">
        <f t="shared" si="6"/>
        <v>0</v>
      </c>
      <c r="F21" s="512" t="str">
        <f t="shared" si="0"/>
        <v/>
      </c>
      <c r="G21" s="513"/>
      <c r="H21" s="512" t="str">
        <f t="shared" si="1"/>
        <v/>
      </c>
      <c r="I21" s="595"/>
      <c r="J21" s="512" t="str">
        <f t="shared" si="2"/>
        <v/>
      </c>
      <c r="K21" s="514" t="str">
        <f>IF($D21="","",IF($A21=0,E21*G21*I21,E21*I21))</f>
        <v/>
      </c>
      <c r="L21" s="254"/>
      <c r="M21" s="515" t="str">
        <f t="shared" si="3"/>
        <v/>
      </c>
      <c r="N21" s="516"/>
      <c r="O21" s="517"/>
      <c r="P21" s="165"/>
      <c r="Q21" s="318"/>
      <c r="R21" s="318"/>
      <c r="S21" s="319"/>
      <c r="T21" s="319"/>
      <c r="U21" s="319"/>
      <c r="V21" s="319"/>
      <c r="W21" s="319"/>
      <c r="X21" s="319"/>
      <c r="Y21" s="319"/>
      <c r="Z21" s="319"/>
      <c r="AA21" s="518"/>
      <c r="AB21" s="519"/>
      <c r="AC21" s="520" t="str">
        <f t="shared" si="4"/>
        <v/>
      </c>
      <c r="AD21" s="521" t="str">
        <f t="shared" si="5"/>
        <v/>
      </c>
      <c r="AG21" s="570"/>
      <c r="AH21" s="604"/>
      <c r="AI21" s="603"/>
      <c r="AJ21" s="568"/>
      <c r="CH21" s="275"/>
      <c r="CI21" s="274"/>
    </row>
    <row r="22" spans="1:87" ht="24" customHeight="1" x14ac:dyDescent="0.4">
      <c r="A22" s="267">
        <f t="shared" ref="A22:A30" si="11">IF($G22="",1,0)</f>
        <v>1</v>
      </c>
      <c r="B22" s="522"/>
      <c r="C22" s="523"/>
      <c r="D22" s="524" t="s">
        <v>660</v>
      </c>
      <c r="E22" s="525">
        <f>(SUM(O22:Z22)+(N22-AA22)-AB22)</f>
        <v>0</v>
      </c>
      <c r="F22" s="526"/>
      <c r="G22" s="527"/>
      <c r="H22" s="526"/>
      <c r="I22" s="596"/>
      <c r="J22" s="526"/>
      <c r="K22" s="460" t="str">
        <f>IF($C22="","",IF($A22=0,E22*G22*I22,E22*I22))</f>
        <v/>
      </c>
      <c r="L22" s="255"/>
      <c r="M22" s="528"/>
      <c r="N22" s="529"/>
      <c r="O22" s="530"/>
      <c r="P22" s="166"/>
      <c r="Q22" s="320"/>
      <c r="R22" s="320"/>
      <c r="S22" s="321"/>
      <c r="T22" s="321"/>
      <c r="U22" s="321"/>
      <c r="V22" s="321"/>
      <c r="W22" s="321"/>
      <c r="X22" s="321"/>
      <c r="Y22" s="321"/>
      <c r="Z22" s="321"/>
      <c r="AA22" s="531"/>
      <c r="AB22" s="532"/>
      <c r="AC22" s="533" t="str">
        <f t="shared" si="4"/>
        <v>---</v>
      </c>
      <c r="AD22" s="534" t="str">
        <f t="shared" si="5"/>
        <v>---</v>
      </c>
      <c r="AG22" s="570"/>
      <c r="AH22" s="273"/>
      <c r="AI22" s="603"/>
      <c r="AJ22" s="568"/>
      <c r="CH22" s="275"/>
      <c r="CI22" s="274"/>
    </row>
    <row r="23" spans="1:87" ht="24" customHeight="1" x14ac:dyDescent="0.4">
      <c r="A23" s="267">
        <f t="shared" si="11"/>
        <v>1</v>
      </c>
      <c r="B23" s="131"/>
      <c r="C23" s="493"/>
      <c r="D23" s="535" t="s">
        <v>660</v>
      </c>
      <c r="E23" s="495">
        <f t="shared" ref="E23:E31" si="12">(SUM(O23:Z23)+(N23-AA23)-AB23)</f>
        <v>0</v>
      </c>
      <c r="F23" s="536"/>
      <c r="G23" s="497"/>
      <c r="H23" s="536"/>
      <c r="I23" s="594"/>
      <c r="J23" s="536"/>
      <c r="K23" s="461" t="str">
        <f t="shared" ref="K23:K31" si="13">IF($C23="","",IF($A23=0,E23*G23*I23,E23*I23))</f>
        <v/>
      </c>
      <c r="L23" s="253"/>
      <c r="M23" s="537"/>
      <c r="N23" s="507"/>
      <c r="O23" s="500"/>
      <c r="P23" s="164"/>
      <c r="Q23" s="315"/>
      <c r="R23" s="315"/>
      <c r="S23" s="316"/>
      <c r="T23" s="316"/>
      <c r="U23" s="316"/>
      <c r="V23" s="316"/>
      <c r="W23" s="316"/>
      <c r="X23" s="316"/>
      <c r="Y23" s="316"/>
      <c r="Z23" s="316"/>
      <c r="AA23" s="508"/>
      <c r="AB23" s="504"/>
      <c r="AC23" s="538" t="str">
        <f t="shared" si="4"/>
        <v>---</v>
      </c>
      <c r="AD23" s="506" t="str">
        <f t="shared" ref="AD23:AD26" si="14">IF($D23="","",IF(AC23="---","---",IF(OR($D23="系統電力",$D23="産業用蒸気",$D23="温水",$D23="冷水",$D23="蒸気（産業用以外）"),E23*VLOOKUP($D23,GJ換算係数,2,FALSE),E23*G23)))</f>
        <v>---</v>
      </c>
      <c r="AG23" s="272"/>
      <c r="AH23" s="604"/>
      <c r="AI23" s="603"/>
      <c r="AJ23" s="568"/>
      <c r="CH23" s="275"/>
      <c r="CI23" s="274"/>
    </row>
    <row r="24" spans="1:87" ht="24" customHeight="1" x14ac:dyDescent="0.4">
      <c r="A24" s="267">
        <f t="shared" si="11"/>
        <v>1</v>
      </c>
      <c r="B24" s="131"/>
      <c r="C24" s="493"/>
      <c r="D24" s="535" t="s">
        <v>660</v>
      </c>
      <c r="E24" s="495">
        <f t="shared" si="12"/>
        <v>0</v>
      </c>
      <c r="F24" s="536"/>
      <c r="G24" s="497"/>
      <c r="H24" s="536"/>
      <c r="I24" s="594"/>
      <c r="J24" s="536"/>
      <c r="K24" s="461" t="str">
        <f t="shared" si="13"/>
        <v/>
      </c>
      <c r="L24" s="253"/>
      <c r="M24" s="537"/>
      <c r="N24" s="507"/>
      <c r="O24" s="500"/>
      <c r="P24" s="164"/>
      <c r="Q24" s="315"/>
      <c r="R24" s="315"/>
      <c r="S24" s="316"/>
      <c r="T24" s="316"/>
      <c r="U24" s="316"/>
      <c r="V24" s="316"/>
      <c r="W24" s="316"/>
      <c r="X24" s="316"/>
      <c r="Y24" s="316"/>
      <c r="Z24" s="316"/>
      <c r="AA24" s="508"/>
      <c r="AB24" s="504"/>
      <c r="AC24" s="538" t="str">
        <f t="shared" si="4"/>
        <v>---</v>
      </c>
      <c r="AD24" s="506" t="str">
        <f t="shared" si="14"/>
        <v>---</v>
      </c>
      <c r="AH24" s="567"/>
      <c r="CH24" s="275"/>
      <c r="CI24" s="274"/>
    </row>
    <row r="25" spans="1:87" ht="24" customHeight="1" x14ac:dyDescent="0.4">
      <c r="A25" s="267">
        <f t="shared" si="11"/>
        <v>1</v>
      </c>
      <c r="B25" s="131"/>
      <c r="C25" s="493"/>
      <c r="D25" s="535" t="s">
        <v>660</v>
      </c>
      <c r="E25" s="495">
        <f t="shared" si="12"/>
        <v>0</v>
      </c>
      <c r="F25" s="536"/>
      <c r="G25" s="497"/>
      <c r="H25" s="536"/>
      <c r="I25" s="594"/>
      <c r="J25" s="536"/>
      <c r="K25" s="461" t="str">
        <f t="shared" si="13"/>
        <v/>
      </c>
      <c r="L25" s="253"/>
      <c r="M25" s="537"/>
      <c r="N25" s="507"/>
      <c r="O25" s="500"/>
      <c r="P25" s="164"/>
      <c r="Q25" s="315"/>
      <c r="R25" s="315"/>
      <c r="S25" s="316"/>
      <c r="T25" s="316"/>
      <c r="U25" s="316"/>
      <c r="V25" s="316"/>
      <c r="W25" s="316"/>
      <c r="X25" s="316"/>
      <c r="Y25" s="316"/>
      <c r="Z25" s="316"/>
      <c r="AA25" s="508"/>
      <c r="AB25" s="504"/>
      <c r="AC25" s="538" t="str">
        <f t="shared" si="4"/>
        <v>---</v>
      </c>
      <c r="AD25" s="506" t="str">
        <f t="shared" si="14"/>
        <v>---</v>
      </c>
      <c r="CH25" s="275"/>
      <c r="CI25" s="274"/>
    </row>
    <row r="26" spans="1:87" ht="24" customHeight="1" x14ac:dyDescent="0.4">
      <c r="A26" s="267">
        <f t="shared" si="11"/>
        <v>1</v>
      </c>
      <c r="B26" s="131"/>
      <c r="C26" s="493"/>
      <c r="D26" s="535" t="s">
        <v>660</v>
      </c>
      <c r="E26" s="495">
        <f t="shared" si="12"/>
        <v>0</v>
      </c>
      <c r="F26" s="536"/>
      <c r="G26" s="497"/>
      <c r="H26" s="536"/>
      <c r="I26" s="594"/>
      <c r="J26" s="536"/>
      <c r="K26" s="461" t="str">
        <f t="shared" si="13"/>
        <v/>
      </c>
      <c r="L26" s="253"/>
      <c r="M26" s="537"/>
      <c r="N26" s="507"/>
      <c r="O26" s="500"/>
      <c r="P26" s="164"/>
      <c r="Q26" s="315"/>
      <c r="R26" s="315"/>
      <c r="S26" s="316"/>
      <c r="T26" s="316"/>
      <c r="U26" s="316"/>
      <c r="V26" s="316"/>
      <c r="W26" s="316"/>
      <c r="X26" s="316"/>
      <c r="Y26" s="316"/>
      <c r="Z26" s="316"/>
      <c r="AA26" s="508"/>
      <c r="AB26" s="504"/>
      <c r="AC26" s="538" t="str">
        <f t="shared" si="4"/>
        <v>---</v>
      </c>
      <c r="AD26" s="506" t="str">
        <f t="shared" si="14"/>
        <v>---</v>
      </c>
      <c r="CH26" s="275"/>
      <c r="CI26" s="274"/>
    </row>
    <row r="27" spans="1:87" ht="24" customHeight="1" x14ac:dyDescent="0.4">
      <c r="A27" s="267">
        <f t="shared" si="11"/>
        <v>1</v>
      </c>
      <c r="B27" s="131"/>
      <c r="C27" s="493"/>
      <c r="D27" s="535" t="s">
        <v>660</v>
      </c>
      <c r="E27" s="495">
        <f t="shared" si="12"/>
        <v>0</v>
      </c>
      <c r="F27" s="536"/>
      <c r="G27" s="497"/>
      <c r="H27" s="536"/>
      <c r="I27" s="594"/>
      <c r="J27" s="536"/>
      <c r="K27" s="461" t="str">
        <f t="shared" si="13"/>
        <v/>
      </c>
      <c r="L27" s="253"/>
      <c r="M27" s="537"/>
      <c r="N27" s="507"/>
      <c r="O27" s="500"/>
      <c r="P27" s="164"/>
      <c r="Q27" s="315"/>
      <c r="R27" s="315"/>
      <c r="S27" s="316"/>
      <c r="T27" s="316"/>
      <c r="U27" s="316"/>
      <c r="V27" s="316"/>
      <c r="W27" s="316"/>
      <c r="X27" s="316"/>
      <c r="Y27" s="316"/>
      <c r="Z27" s="316"/>
      <c r="AA27" s="508"/>
      <c r="AB27" s="504"/>
      <c r="AC27" s="538" t="str">
        <f t="shared" si="4"/>
        <v>---</v>
      </c>
      <c r="AD27" s="506" t="str">
        <f t="shared" si="5"/>
        <v>---</v>
      </c>
      <c r="CH27" s="275"/>
      <c r="CI27" s="274"/>
    </row>
    <row r="28" spans="1:87" ht="24" customHeight="1" x14ac:dyDescent="0.4">
      <c r="A28" s="267">
        <f t="shared" si="11"/>
        <v>1</v>
      </c>
      <c r="B28" s="131"/>
      <c r="C28" s="493"/>
      <c r="D28" s="535" t="s">
        <v>660</v>
      </c>
      <c r="E28" s="495">
        <f t="shared" si="12"/>
        <v>0</v>
      </c>
      <c r="F28" s="536"/>
      <c r="G28" s="497"/>
      <c r="H28" s="536"/>
      <c r="I28" s="594"/>
      <c r="J28" s="536"/>
      <c r="K28" s="461" t="str">
        <f t="shared" si="13"/>
        <v/>
      </c>
      <c r="L28" s="253"/>
      <c r="M28" s="537"/>
      <c r="N28" s="507"/>
      <c r="O28" s="500"/>
      <c r="P28" s="164"/>
      <c r="Q28" s="315"/>
      <c r="R28" s="315"/>
      <c r="S28" s="316"/>
      <c r="T28" s="316"/>
      <c r="U28" s="316"/>
      <c r="V28" s="316"/>
      <c r="W28" s="316"/>
      <c r="X28" s="316"/>
      <c r="Y28" s="316"/>
      <c r="Z28" s="316"/>
      <c r="AA28" s="508"/>
      <c r="AB28" s="504"/>
      <c r="AC28" s="538" t="str">
        <f t="shared" si="4"/>
        <v>---</v>
      </c>
      <c r="AD28" s="506" t="str">
        <f t="shared" ref="AD28" si="15">IF($D28="","",IF(AC28="---","---",IF(OR($D28="系統電力",$D28="産業用蒸気",$D28="温水",$D28="冷水",$D28="蒸気（産業用以外）"),E28*VLOOKUP($D28,GJ換算係数,2,FALSE),E28*G28)))</f>
        <v>---</v>
      </c>
      <c r="CH28" s="275"/>
      <c r="CI28" s="274"/>
    </row>
    <row r="29" spans="1:87" ht="24" customHeight="1" x14ac:dyDescent="0.4">
      <c r="A29" s="267">
        <f t="shared" si="11"/>
        <v>1</v>
      </c>
      <c r="B29" s="131"/>
      <c r="C29" s="493"/>
      <c r="D29" s="535" t="s">
        <v>660</v>
      </c>
      <c r="E29" s="495">
        <f t="shared" si="12"/>
        <v>0</v>
      </c>
      <c r="F29" s="536"/>
      <c r="G29" s="497"/>
      <c r="H29" s="536"/>
      <c r="I29" s="594"/>
      <c r="J29" s="536"/>
      <c r="K29" s="461" t="str">
        <f t="shared" si="13"/>
        <v/>
      </c>
      <c r="L29" s="253"/>
      <c r="M29" s="537"/>
      <c r="N29" s="507"/>
      <c r="O29" s="500"/>
      <c r="P29" s="164"/>
      <c r="Q29" s="315"/>
      <c r="R29" s="315"/>
      <c r="S29" s="316"/>
      <c r="T29" s="316"/>
      <c r="U29" s="316"/>
      <c r="V29" s="316"/>
      <c r="W29" s="316"/>
      <c r="X29" s="316"/>
      <c r="Y29" s="316"/>
      <c r="Z29" s="316"/>
      <c r="AA29" s="508"/>
      <c r="AB29" s="504"/>
      <c r="AC29" s="538" t="str">
        <f t="shared" si="4"/>
        <v>---</v>
      </c>
      <c r="AD29" s="506" t="str">
        <f t="shared" ref="AD29" si="16">IF($D29="","",IF(AC29="---","---",IF(OR($D29="系統電力",$D29="産業用蒸気",$D29="温水",$D29="冷水",$D29="蒸気（産業用以外）"),E29*VLOOKUP($D29,GJ換算係数,2,FALSE),E29*G29)))</f>
        <v>---</v>
      </c>
      <c r="CH29" s="275"/>
      <c r="CI29" s="274"/>
    </row>
    <row r="30" spans="1:87" ht="24" customHeight="1" x14ac:dyDescent="0.4">
      <c r="A30" s="267">
        <f t="shared" si="11"/>
        <v>1</v>
      </c>
      <c r="B30" s="131"/>
      <c r="C30" s="493"/>
      <c r="D30" s="535" t="s">
        <v>660</v>
      </c>
      <c r="E30" s="495">
        <f t="shared" si="12"/>
        <v>0</v>
      </c>
      <c r="F30" s="536"/>
      <c r="G30" s="497"/>
      <c r="H30" s="536"/>
      <c r="I30" s="594"/>
      <c r="J30" s="536"/>
      <c r="K30" s="461" t="str">
        <f t="shared" si="13"/>
        <v/>
      </c>
      <c r="L30" s="253"/>
      <c r="M30" s="537"/>
      <c r="N30" s="507"/>
      <c r="O30" s="500"/>
      <c r="P30" s="164"/>
      <c r="Q30" s="315"/>
      <c r="R30" s="315"/>
      <c r="S30" s="316"/>
      <c r="T30" s="316"/>
      <c r="U30" s="316"/>
      <c r="V30" s="316"/>
      <c r="W30" s="316"/>
      <c r="X30" s="316"/>
      <c r="Y30" s="316"/>
      <c r="Z30" s="316"/>
      <c r="AA30" s="508"/>
      <c r="AB30" s="504"/>
      <c r="AC30" s="538" t="str">
        <f t="shared" si="4"/>
        <v>---</v>
      </c>
      <c r="AD30" s="506" t="str">
        <f t="shared" si="5"/>
        <v>---</v>
      </c>
      <c r="CH30" s="275"/>
      <c r="CI30" s="274"/>
    </row>
    <row r="31" spans="1:87" ht="24" customHeight="1" thickBot="1" x14ac:dyDescent="0.45">
      <c r="A31" s="267">
        <f t="shared" ref="A31" si="17">IF($G31="",1,0)</f>
        <v>1</v>
      </c>
      <c r="B31" s="138"/>
      <c r="C31" s="539"/>
      <c r="D31" s="540" t="s">
        <v>660</v>
      </c>
      <c r="E31" s="378">
        <f t="shared" si="12"/>
        <v>0</v>
      </c>
      <c r="F31" s="541"/>
      <c r="G31" s="542"/>
      <c r="H31" s="541"/>
      <c r="I31" s="597"/>
      <c r="J31" s="541"/>
      <c r="K31" s="462" t="str">
        <f t="shared" si="13"/>
        <v/>
      </c>
      <c r="L31" s="256"/>
      <c r="M31" s="543"/>
      <c r="N31" s="544"/>
      <c r="O31" s="545"/>
      <c r="P31" s="167"/>
      <c r="Q31" s="322"/>
      <c r="R31" s="322"/>
      <c r="S31" s="323"/>
      <c r="T31" s="323"/>
      <c r="U31" s="323"/>
      <c r="V31" s="323"/>
      <c r="W31" s="323"/>
      <c r="X31" s="323"/>
      <c r="Y31" s="323"/>
      <c r="Z31" s="323"/>
      <c r="AA31" s="546"/>
      <c r="AB31" s="547"/>
      <c r="AC31" s="548" t="str">
        <f t="shared" si="4"/>
        <v>---</v>
      </c>
      <c r="AD31" s="549" t="str">
        <f t="shared" si="5"/>
        <v>---</v>
      </c>
      <c r="CH31" s="275"/>
      <c r="CI31" s="274"/>
    </row>
    <row r="32" spans="1:87" ht="26.65" customHeight="1" thickBot="1" x14ac:dyDescent="0.45">
      <c r="A32" s="386"/>
      <c r="B32" s="7"/>
      <c r="C32" s="7"/>
      <c r="D32" s="7"/>
      <c r="I32" s="829" t="s">
        <v>772</v>
      </c>
      <c r="J32" s="830"/>
      <c r="K32" s="605">
        <f>SUM($K$7:$K$31)+SUM($K$48:$K$102)</f>
        <v>0</v>
      </c>
      <c r="L32" s="550"/>
      <c r="M32" s="44"/>
      <c r="N32" s="44"/>
      <c r="O32" s="44"/>
      <c r="P32" s="44"/>
      <c r="Q32" s="44"/>
      <c r="R32" s="44"/>
      <c r="AC32" s="397" t="s">
        <v>798</v>
      </c>
      <c r="AD32" s="613">
        <f>SUM($AD$7:$AD$31)+SUM($AD$48:$AD$102)</f>
        <v>0</v>
      </c>
      <c r="CH32" s="275"/>
      <c r="CI32" s="274"/>
    </row>
    <row r="33" spans="1:87" ht="33" customHeight="1" thickBot="1" x14ac:dyDescent="0.45">
      <c r="A33" s="386"/>
      <c r="B33" s="7"/>
      <c r="C33" s="7"/>
      <c r="D33" s="7"/>
      <c r="I33" s="827" t="s">
        <v>797</v>
      </c>
      <c r="J33" s="828"/>
      <c r="K33" s="605">
        <f>SUMIFS(K7:K31,AC7:AC31,"対象")+SUMIFS(K48:K102,AC48:AC102,"対象")</f>
        <v>0</v>
      </c>
      <c r="L33" s="550"/>
      <c r="M33" s="44"/>
      <c r="N33" s="44"/>
      <c r="O33" s="44"/>
      <c r="P33" s="44"/>
      <c r="Q33" s="44"/>
      <c r="R33" s="44"/>
      <c r="AC33" s="159" t="s">
        <v>924</v>
      </c>
      <c r="AD33" s="606" t="str">
        <f>IFERROR(K33/AD32,"---")</f>
        <v>---</v>
      </c>
      <c r="CH33" s="275"/>
      <c r="CI33" s="274"/>
    </row>
    <row r="34" spans="1:87" ht="12" customHeight="1" x14ac:dyDescent="0.4">
      <c r="A34" s="386"/>
      <c r="J34" s="145"/>
      <c r="K34" s="145"/>
      <c r="L34" s="145"/>
      <c r="M34" s="44"/>
      <c r="N34" s="44"/>
      <c r="O34" s="44"/>
      <c r="P34" s="44"/>
      <c r="Q34" s="44"/>
      <c r="R34" s="44"/>
      <c r="CH34" s="275"/>
      <c r="CI34" s="274"/>
    </row>
    <row r="35" spans="1:87" ht="12" customHeight="1" x14ac:dyDescent="0.4">
      <c r="B35" s="195" t="s">
        <v>886</v>
      </c>
      <c r="C35" s="309" t="s">
        <v>892</v>
      </c>
      <c r="D35" s="154"/>
      <c r="J35" s="145"/>
      <c r="K35" s="145"/>
      <c r="L35" s="145"/>
      <c r="M35" s="44"/>
      <c r="N35" s="5"/>
      <c r="O35" s="5"/>
      <c r="P35" s="5"/>
      <c r="Q35" s="44"/>
      <c r="R35" s="44"/>
      <c r="CH35" s="275"/>
      <c r="CI35" s="274"/>
    </row>
    <row r="36" spans="1:87" ht="14.65" customHeight="1" x14ac:dyDescent="0.4">
      <c r="B36" s="195" t="s">
        <v>598</v>
      </c>
      <c r="C36" s="188" t="s">
        <v>914</v>
      </c>
      <c r="D36" s="154"/>
      <c r="N36" s="5"/>
      <c r="O36" s="5"/>
      <c r="P36" s="5"/>
      <c r="CH36" s="276"/>
      <c r="CI36" s="274"/>
    </row>
    <row r="37" spans="1:87" ht="14.65" customHeight="1" x14ac:dyDescent="0.4">
      <c r="B37" s="305"/>
      <c r="C37" s="306" t="s">
        <v>915</v>
      </c>
      <c r="D37" s="154"/>
      <c r="N37" s="5"/>
      <c r="O37" s="5"/>
      <c r="P37" s="5"/>
      <c r="CH37" s="277"/>
      <c r="CI37" s="274"/>
    </row>
    <row r="38" spans="1:87" ht="14.65" customHeight="1" x14ac:dyDescent="0.4">
      <c r="B38" s="305"/>
      <c r="C38" s="67" t="s">
        <v>921</v>
      </c>
      <c r="D38" s="67"/>
      <c r="N38" s="5"/>
      <c r="O38" s="5"/>
      <c r="P38" s="5"/>
      <c r="CH38" s="277"/>
      <c r="CI38" s="274"/>
    </row>
    <row r="39" spans="1:87" ht="14.65" customHeight="1" x14ac:dyDescent="0.4">
      <c r="B39" s="195"/>
      <c r="C39" s="306" t="s">
        <v>916</v>
      </c>
      <c r="D39" s="307"/>
      <c r="N39" s="5"/>
      <c r="O39" s="5"/>
      <c r="P39" s="5"/>
      <c r="CH39" s="277"/>
      <c r="CI39" s="274"/>
    </row>
    <row r="40" spans="1:87" ht="14.65" customHeight="1" x14ac:dyDescent="0.4">
      <c r="B40" s="195"/>
      <c r="C40" s="67" t="s">
        <v>922</v>
      </c>
      <c r="D40" s="67"/>
      <c r="N40" s="5"/>
      <c r="O40" s="5"/>
      <c r="P40" s="5"/>
      <c r="CH40" s="277"/>
      <c r="CI40" s="274"/>
    </row>
    <row r="41" spans="1:87" ht="14.65" customHeight="1" x14ac:dyDescent="0.4">
      <c r="B41" s="308" t="s">
        <v>599</v>
      </c>
      <c r="C41" s="67" t="s">
        <v>773</v>
      </c>
      <c r="D41" s="67"/>
      <c r="N41" s="5"/>
      <c r="O41" s="5"/>
      <c r="P41" s="5"/>
      <c r="CH41" s="277"/>
      <c r="CI41" s="274"/>
    </row>
    <row r="42" spans="1:87" ht="14.65" customHeight="1" x14ac:dyDescent="0.4">
      <c r="B42" s="308" t="s">
        <v>600</v>
      </c>
      <c r="C42" s="459" t="s">
        <v>885</v>
      </c>
      <c r="D42" s="67"/>
      <c r="N42" s="5"/>
      <c r="O42" s="5"/>
      <c r="P42" s="5"/>
      <c r="CH42" s="277"/>
      <c r="CI42" s="274"/>
    </row>
    <row r="43" spans="1:87" ht="12" customHeight="1" x14ac:dyDescent="0.4">
      <c r="B43" s="11"/>
      <c r="N43" s="5"/>
      <c r="O43" s="5"/>
      <c r="P43" s="5"/>
      <c r="CH43" s="277"/>
      <c r="CI43" s="274"/>
    </row>
    <row r="44" spans="1:87" ht="12" customHeight="1" thickBot="1" x14ac:dyDescent="0.45">
      <c r="E44" s="5"/>
      <c r="M44" s="44"/>
      <c r="N44" s="5"/>
      <c r="O44" s="5"/>
      <c r="P44" s="5"/>
      <c r="CH44" s="277"/>
      <c r="CI44" s="274"/>
    </row>
    <row r="45" spans="1:87" ht="18" customHeight="1" x14ac:dyDescent="0.4">
      <c r="B45" s="774" t="s">
        <v>908</v>
      </c>
      <c r="C45" s="777" t="s">
        <v>769</v>
      </c>
      <c r="D45" s="784" t="s">
        <v>606</v>
      </c>
      <c r="E45" s="823" t="s">
        <v>607</v>
      </c>
      <c r="F45" s="810"/>
      <c r="G45" s="823" t="s">
        <v>608</v>
      </c>
      <c r="H45" s="825"/>
      <c r="I45" s="810" t="s">
        <v>679</v>
      </c>
      <c r="J45" s="810"/>
      <c r="K45" s="812" t="s">
        <v>861</v>
      </c>
      <c r="L45" s="815" t="s">
        <v>724</v>
      </c>
      <c r="M45" s="818" t="s">
        <v>767</v>
      </c>
      <c r="N45" s="820" t="s">
        <v>770</v>
      </c>
      <c r="O45" s="800" t="s">
        <v>896</v>
      </c>
      <c r="P45" s="800"/>
      <c r="Q45" s="800"/>
      <c r="R45" s="800"/>
      <c r="S45" s="800"/>
      <c r="T45" s="800"/>
      <c r="U45" s="800"/>
      <c r="V45" s="800"/>
      <c r="W45" s="800"/>
      <c r="X45" s="800"/>
      <c r="Y45" s="800"/>
      <c r="Z45" s="800"/>
      <c r="AA45" s="802" t="s">
        <v>771</v>
      </c>
      <c r="AB45" s="803" t="s">
        <v>768</v>
      </c>
      <c r="AC45" s="806" t="s">
        <v>793</v>
      </c>
      <c r="AD45" s="807"/>
      <c r="CH45" s="277"/>
      <c r="CI45" s="274"/>
    </row>
    <row r="46" spans="1:87" ht="18" customHeight="1" x14ac:dyDescent="0.4">
      <c r="B46" s="775"/>
      <c r="C46" s="778"/>
      <c r="D46" s="785"/>
      <c r="E46" s="824"/>
      <c r="F46" s="811"/>
      <c r="G46" s="824"/>
      <c r="H46" s="826"/>
      <c r="I46" s="811"/>
      <c r="J46" s="811"/>
      <c r="K46" s="813"/>
      <c r="L46" s="816"/>
      <c r="M46" s="819"/>
      <c r="N46" s="821"/>
      <c r="O46" s="801"/>
      <c r="P46" s="801"/>
      <c r="Q46" s="801"/>
      <c r="R46" s="801"/>
      <c r="S46" s="801"/>
      <c r="T46" s="801"/>
      <c r="U46" s="801"/>
      <c r="V46" s="801"/>
      <c r="W46" s="801"/>
      <c r="X46" s="801"/>
      <c r="Y46" s="801"/>
      <c r="Z46" s="801"/>
      <c r="AA46" s="789"/>
      <c r="AB46" s="804"/>
      <c r="AC46" s="636" t="s">
        <v>794</v>
      </c>
      <c r="AD46" s="808" t="s">
        <v>775</v>
      </c>
      <c r="CH46" s="277"/>
      <c r="CI46" s="274"/>
    </row>
    <row r="47" spans="1:87" ht="18" customHeight="1" thickBot="1" x14ac:dyDescent="0.45">
      <c r="B47" s="776"/>
      <c r="C47" s="779"/>
      <c r="D47" s="786"/>
      <c r="E47" s="298" t="s">
        <v>677</v>
      </c>
      <c r="F47" s="299" t="s">
        <v>678</v>
      </c>
      <c r="G47" s="300" t="s">
        <v>723</v>
      </c>
      <c r="H47" s="301" t="s">
        <v>696</v>
      </c>
      <c r="I47" s="302" t="s">
        <v>723</v>
      </c>
      <c r="J47" s="303" t="s">
        <v>696</v>
      </c>
      <c r="K47" s="814"/>
      <c r="L47" s="817"/>
      <c r="M47" s="304" t="s">
        <v>766</v>
      </c>
      <c r="N47" s="822"/>
      <c r="O47" s="162" t="s">
        <v>680</v>
      </c>
      <c r="P47" s="162" t="s">
        <v>681</v>
      </c>
      <c r="Q47" s="162" t="s">
        <v>682</v>
      </c>
      <c r="R47" s="162" t="s">
        <v>683</v>
      </c>
      <c r="S47" s="162" t="s">
        <v>684</v>
      </c>
      <c r="T47" s="162" t="s">
        <v>685</v>
      </c>
      <c r="U47" s="162" t="s">
        <v>686</v>
      </c>
      <c r="V47" s="162" t="s">
        <v>687</v>
      </c>
      <c r="W47" s="162" t="s">
        <v>688</v>
      </c>
      <c r="X47" s="162" t="s">
        <v>689</v>
      </c>
      <c r="Y47" s="162" t="s">
        <v>690</v>
      </c>
      <c r="Z47" s="162" t="s">
        <v>691</v>
      </c>
      <c r="AA47" s="790"/>
      <c r="AB47" s="805"/>
      <c r="AC47" s="637"/>
      <c r="AD47" s="809"/>
      <c r="CH47" s="277"/>
      <c r="CI47" s="274"/>
    </row>
    <row r="48" spans="1:87" ht="25.9" customHeight="1" x14ac:dyDescent="0.4">
      <c r="A48" s="267" t="e">
        <f>VLOOKUP(D48,非表示_活動量と単位!$D$8:$E$75,2,FALSE)</f>
        <v>#N/A</v>
      </c>
      <c r="B48" s="149"/>
      <c r="C48" s="129"/>
      <c r="D48" s="128"/>
      <c r="E48" s="382">
        <f t="shared" ref="E48:E101" si="18">TRUNC((SUM(O48:Z48)+(N48-AA48)-AB48),0)</f>
        <v>0</v>
      </c>
      <c r="F48" s="150" t="str">
        <f t="shared" ref="F48:F102" si="19">IF($D48="","",VLOOKUP($D48,活動の種別と単位,4,FALSE))</f>
        <v/>
      </c>
      <c r="G48" s="268"/>
      <c r="H48" s="151" t="str">
        <f t="shared" ref="H48:H102" si="20">IF($D48="","",VLOOKUP($D48,活動の種別と単位,5,FALSE))</f>
        <v/>
      </c>
      <c r="I48" s="598"/>
      <c r="J48" s="151" t="str">
        <f t="shared" ref="J48:J102" si="21">IF($D48="","",VLOOKUP($D48,活動の種別と単位,6,FALSE))</f>
        <v/>
      </c>
      <c r="K48" s="384" t="str">
        <f>IF($D48="","",IF($A48=0,E48*G48*I48,E48*I48))</f>
        <v/>
      </c>
      <c r="L48" s="252"/>
      <c r="M48" s="152" t="str">
        <f t="shared" ref="M48:M102" si="22">IF($D48="","",VLOOKUP($D48,活動の種別と単位,3,FALSE))</f>
        <v/>
      </c>
      <c r="N48" s="310"/>
      <c r="O48" s="257"/>
      <c r="P48" s="163"/>
      <c r="Q48" s="163"/>
      <c r="R48" s="163"/>
      <c r="S48" s="163"/>
      <c r="T48" s="163"/>
      <c r="U48" s="163"/>
      <c r="V48" s="163"/>
      <c r="W48" s="163"/>
      <c r="X48" s="163"/>
      <c r="Y48" s="163"/>
      <c r="Z48" s="163"/>
      <c r="AA48" s="311"/>
      <c r="AB48" s="312"/>
      <c r="AC48" s="153" t="str">
        <f t="shared" ref="AC48:AC102" si="23">IF($D48="","",VLOOKUP($D48,活動の種別と単位,7,FALSE))</f>
        <v/>
      </c>
      <c r="AD48" s="333" t="str">
        <f>IF($D48="","",IF(AC48="---","---",IF(OR($D48="系統電力",$D48="産業用蒸気",$D48="温水",$D48="冷水",$D48="蒸気（産業用以外）"),E48*VLOOKUP($D48,GJ換算係数,2,FALSE),E48*G48)))</f>
        <v/>
      </c>
      <c r="CH48" s="277"/>
      <c r="CI48" s="274"/>
    </row>
    <row r="49" spans="1:87" ht="25.9" customHeight="1" x14ac:dyDescent="0.4">
      <c r="A49" s="267" t="e">
        <f>VLOOKUP(D49,非表示_活動量と単位!$D$8:$E$75,2,FALSE)</f>
        <v>#N/A</v>
      </c>
      <c r="B49" s="149"/>
      <c r="C49" s="235"/>
      <c r="D49" s="133"/>
      <c r="E49" s="383">
        <f t="shared" si="18"/>
        <v>0</v>
      </c>
      <c r="F49" s="155" t="str">
        <f t="shared" si="19"/>
        <v/>
      </c>
      <c r="G49" s="269"/>
      <c r="H49" s="155" t="str">
        <f t="shared" si="20"/>
        <v/>
      </c>
      <c r="I49" s="599"/>
      <c r="J49" s="155" t="str">
        <f t="shared" si="21"/>
        <v/>
      </c>
      <c r="K49" s="385" t="str">
        <f t="shared" ref="K49:K101" si="24">IF($D49="","",IF($A49=0,E49*G49*I49,E49*I49))</f>
        <v/>
      </c>
      <c r="L49" s="253"/>
      <c r="M49" s="156" t="str">
        <f t="shared" si="22"/>
        <v/>
      </c>
      <c r="N49" s="258"/>
      <c r="O49" s="259"/>
      <c r="P49" s="157"/>
      <c r="Q49" s="260"/>
      <c r="R49" s="260"/>
      <c r="S49" s="260"/>
      <c r="T49" s="260"/>
      <c r="U49" s="260"/>
      <c r="V49" s="260"/>
      <c r="W49" s="260"/>
      <c r="X49" s="260"/>
      <c r="Y49" s="260"/>
      <c r="Z49" s="260"/>
      <c r="AA49" s="261"/>
      <c r="AB49" s="313"/>
      <c r="AC49" s="158" t="str">
        <f t="shared" si="23"/>
        <v/>
      </c>
      <c r="AD49" s="325" t="str">
        <f t="shared" ref="AD49:AD101" si="25">IF($D49="","",IF(AC49="---","---",IF(OR($D49="系統電力",$D49="産業用蒸気",$D49="温水",$D49="冷水",$D49="蒸気（産業用以外）"),E49*VLOOKUP($D49,GJ換算係数,2,FALSE),E49*G49)))</f>
        <v/>
      </c>
      <c r="CH49" s="277"/>
      <c r="CI49" s="274"/>
    </row>
    <row r="50" spans="1:87" ht="25.9" customHeight="1" x14ac:dyDescent="0.4">
      <c r="A50" s="267" t="e">
        <f>VLOOKUP(D50,非表示_活動量と単位!$D$8:$E$75,2,FALSE)</f>
        <v>#N/A</v>
      </c>
      <c r="B50" s="149"/>
      <c r="C50" s="235"/>
      <c r="D50" s="133"/>
      <c r="E50" s="383">
        <f t="shared" si="18"/>
        <v>0</v>
      </c>
      <c r="F50" s="155" t="str">
        <f t="shared" si="19"/>
        <v/>
      </c>
      <c r="G50" s="269"/>
      <c r="H50" s="155" t="str">
        <f t="shared" si="20"/>
        <v/>
      </c>
      <c r="I50" s="599"/>
      <c r="J50" s="155" t="str">
        <f t="shared" si="21"/>
        <v/>
      </c>
      <c r="K50" s="385" t="str">
        <f t="shared" si="24"/>
        <v/>
      </c>
      <c r="L50" s="253"/>
      <c r="M50" s="156" t="str">
        <f t="shared" si="22"/>
        <v/>
      </c>
      <c r="N50" s="258"/>
      <c r="O50" s="259"/>
      <c r="P50" s="157"/>
      <c r="Q50" s="260"/>
      <c r="R50" s="260"/>
      <c r="S50" s="260"/>
      <c r="T50" s="260"/>
      <c r="U50" s="260"/>
      <c r="V50" s="260"/>
      <c r="W50" s="260"/>
      <c r="X50" s="260"/>
      <c r="Y50" s="260"/>
      <c r="Z50" s="260"/>
      <c r="AA50" s="261"/>
      <c r="AB50" s="313"/>
      <c r="AC50" s="158" t="str">
        <f t="shared" si="23"/>
        <v/>
      </c>
      <c r="AD50" s="325" t="str">
        <f t="shared" si="25"/>
        <v/>
      </c>
      <c r="CH50" s="277"/>
      <c r="CI50" s="274"/>
    </row>
    <row r="51" spans="1:87" ht="25.9" customHeight="1" x14ac:dyDescent="0.4">
      <c r="A51" s="267" t="e">
        <f>VLOOKUP(D51,非表示_活動量と単位!$D$8:$E$75,2,FALSE)</f>
        <v>#N/A</v>
      </c>
      <c r="B51" s="149"/>
      <c r="C51" s="235"/>
      <c r="D51" s="133"/>
      <c r="E51" s="383">
        <f t="shared" si="18"/>
        <v>0</v>
      </c>
      <c r="F51" s="155" t="str">
        <f t="shared" si="19"/>
        <v/>
      </c>
      <c r="G51" s="269"/>
      <c r="H51" s="155" t="str">
        <f t="shared" si="20"/>
        <v/>
      </c>
      <c r="I51" s="599"/>
      <c r="J51" s="155" t="str">
        <f t="shared" si="21"/>
        <v/>
      </c>
      <c r="K51" s="385" t="str">
        <f t="shared" si="24"/>
        <v/>
      </c>
      <c r="L51" s="253"/>
      <c r="M51" s="156" t="str">
        <f t="shared" si="22"/>
        <v/>
      </c>
      <c r="N51" s="258"/>
      <c r="O51" s="259"/>
      <c r="P51" s="157"/>
      <c r="Q51" s="260"/>
      <c r="R51" s="260"/>
      <c r="S51" s="260"/>
      <c r="T51" s="260"/>
      <c r="U51" s="260"/>
      <c r="V51" s="260"/>
      <c r="W51" s="260"/>
      <c r="X51" s="260"/>
      <c r="Y51" s="260"/>
      <c r="Z51" s="260"/>
      <c r="AA51" s="261"/>
      <c r="AB51" s="313"/>
      <c r="AC51" s="158" t="str">
        <f t="shared" si="23"/>
        <v/>
      </c>
      <c r="AD51" s="325" t="str">
        <f t="shared" si="25"/>
        <v/>
      </c>
      <c r="CH51" s="277"/>
      <c r="CI51" s="274"/>
    </row>
    <row r="52" spans="1:87" ht="25.9" hidden="1" customHeight="1" x14ac:dyDescent="0.4">
      <c r="A52" s="267" t="e">
        <f>VLOOKUP(D52,非表示_活動量と単位!$D$8:$E$75,2,FALSE)</f>
        <v>#N/A</v>
      </c>
      <c r="B52" s="149"/>
      <c r="C52" s="235"/>
      <c r="D52" s="133"/>
      <c r="E52" s="383">
        <f t="shared" si="18"/>
        <v>0</v>
      </c>
      <c r="F52" s="155" t="str">
        <f t="shared" si="19"/>
        <v/>
      </c>
      <c r="G52" s="269"/>
      <c r="H52" s="155" t="str">
        <f t="shared" si="20"/>
        <v/>
      </c>
      <c r="I52" s="599"/>
      <c r="J52" s="155" t="str">
        <f t="shared" si="21"/>
        <v/>
      </c>
      <c r="K52" s="385" t="str">
        <f t="shared" si="24"/>
        <v/>
      </c>
      <c r="L52" s="253"/>
      <c r="M52" s="156" t="str">
        <f t="shared" si="22"/>
        <v/>
      </c>
      <c r="N52" s="258"/>
      <c r="O52" s="259"/>
      <c r="P52" s="157"/>
      <c r="Q52" s="260"/>
      <c r="R52" s="260"/>
      <c r="S52" s="260"/>
      <c r="T52" s="260"/>
      <c r="U52" s="260"/>
      <c r="V52" s="260"/>
      <c r="W52" s="260"/>
      <c r="X52" s="260"/>
      <c r="Y52" s="260"/>
      <c r="Z52" s="260"/>
      <c r="AA52" s="261"/>
      <c r="AB52" s="313"/>
      <c r="AC52" s="158" t="str">
        <f t="shared" si="23"/>
        <v/>
      </c>
      <c r="AD52" s="325" t="str">
        <f t="shared" si="25"/>
        <v/>
      </c>
      <c r="CH52" s="277"/>
      <c r="CI52" s="274"/>
    </row>
    <row r="53" spans="1:87" ht="25.9" customHeight="1" x14ac:dyDescent="0.4">
      <c r="A53" s="267" t="e">
        <f>VLOOKUP(D53,非表示_活動量と単位!$D$8:$E$75,2,FALSE)</f>
        <v>#N/A</v>
      </c>
      <c r="B53" s="149"/>
      <c r="C53" s="235"/>
      <c r="D53" s="133"/>
      <c r="E53" s="383">
        <f t="shared" si="18"/>
        <v>0</v>
      </c>
      <c r="F53" s="155" t="str">
        <f t="shared" si="19"/>
        <v/>
      </c>
      <c r="G53" s="269"/>
      <c r="H53" s="155" t="str">
        <f t="shared" si="20"/>
        <v/>
      </c>
      <c r="I53" s="599"/>
      <c r="J53" s="155" t="str">
        <f t="shared" si="21"/>
        <v/>
      </c>
      <c r="K53" s="385" t="str">
        <f t="shared" si="24"/>
        <v/>
      </c>
      <c r="L53" s="253"/>
      <c r="M53" s="156" t="str">
        <f t="shared" si="22"/>
        <v/>
      </c>
      <c r="N53" s="258"/>
      <c r="O53" s="259"/>
      <c r="P53" s="157"/>
      <c r="Q53" s="260"/>
      <c r="R53" s="260"/>
      <c r="S53" s="260"/>
      <c r="T53" s="260"/>
      <c r="U53" s="260"/>
      <c r="V53" s="260"/>
      <c r="W53" s="260"/>
      <c r="X53" s="260"/>
      <c r="Y53" s="260"/>
      <c r="Z53" s="260"/>
      <c r="AA53" s="261"/>
      <c r="AB53" s="313"/>
      <c r="AC53" s="158" t="str">
        <f t="shared" si="23"/>
        <v/>
      </c>
      <c r="AD53" s="325" t="str">
        <f t="shared" si="25"/>
        <v/>
      </c>
      <c r="CH53" s="277"/>
      <c r="CI53" s="274"/>
    </row>
    <row r="54" spans="1:87" ht="25.9" customHeight="1" x14ac:dyDescent="0.4">
      <c r="A54" s="267" t="e">
        <f>VLOOKUP(D54,非表示_活動量と単位!$D$8:$E$75,2,FALSE)</f>
        <v>#N/A</v>
      </c>
      <c r="B54" s="149"/>
      <c r="C54" s="235"/>
      <c r="D54" s="133"/>
      <c r="E54" s="383">
        <f t="shared" si="18"/>
        <v>0</v>
      </c>
      <c r="F54" s="155" t="str">
        <f t="shared" si="19"/>
        <v/>
      </c>
      <c r="G54" s="269"/>
      <c r="H54" s="155" t="str">
        <f t="shared" si="20"/>
        <v/>
      </c>
      <c r="I54" s="599"/>
      <c r="J54" s="155" t="str">
        <f t="shared" si="21"/>
        <v/>
      </c>
      <c r="K54" s="385" t="str">
        <f t="shared" si="24"/>
        <v/>
      </c>
      <c r="L54" s="253"/>
      <c r="M54" s="156" t="str">
        <f t="shared" si="22"/>
        <v/>
      </c>
      <c r="N54" s="314"/>
      <c r="O54" s="259"/>
      <c r="P54" s="164"/>
      <c r="Q54" s="315"/>
      <c r="R54" s="315"/>
      <c r="S54" s="316"/>
      <c r="T54" s="316"/>
      <c r="U54" s="316"/>
      <c r="V54" s="316"/>
      <c r="W54" s="316"/>
      <c r="X54" s="316"/>
      <c r="Y54" s="316"/>
      <c r="Z54" s="316"/>
      <c r="AA54" s="317"/>
      <c r="AB54" s="313"/>
      <c r="AC54" s="158" t="str">
        <f t="shared" si="23"/>
        <v/>
      </c>
      <c r="AD54" s="325" t="str">
        <f t="shared" si="25"/>
        <v/>
      </c>
      <c r="CH54" s="277"/>
      <c r="CI54" s="274"/>
    </row>
    <row r="55" spans="1:87" ht="25.9" customHeight="1" x14ac:dyDescent="0.4">
      <c r="A55" s="267" t="e">
        <f>VLOOKUP(D55,非表示_活動量と単位!$D$8:$E$75,2,FALSE)</f>
        <v>#N/A</v>
      </c>
      <c r="B55" s="149"/>
      <c r="C55" s="235"/>
      <c r="D55" s="133"/>
      <c r="E55" s="383">
        <f t="shared" si="18"/>
        <v>0</v>
      </c>
      <c r="F55" s="155" t="str">
        <f t="shared" si="19"/>
        <v/>
      </c>
      <c r="G55" s="269"/>
      <c r="H55" s="155" t="str">
        <f t="shared" si="20"/>
        <v/>
      </c>
      <c r="I55" s="599"/>
      <c r="J55" s="155" t="str">
        <f t="shared" si="21"/>
        <v/>
      </c>
      <c r="K55" s="385" t="str">
        <f t="shared" si="24"/>
        <v/>
      </c>
      <c r="L55" s="253"/>
      <c r="M55" s="156" t="str">
        <f t="shared" si="22"/>
        <v/>
      </c>
      <c r="N55" s="314"/>
      <c r="O55" s="259"/>
      <c r="P55" s="164"/>
      <c r="Q55" s="315"/>
      <c r="R55" s="315"/>
      <c r="S55" s="316"/>
      <c r="T55" s="316"/>
      <c r="U55" s="316"/>
      <c r="V55" s="316"/>
      <c r="W55" s="316"/>
      <c r="X55" s="316"/>
      <c r="Y55" s="316"/>
      <c r="Z55" s="316"/>
      <c r="AA55" s="317"/>
      <c r="AB55" s="313"/>
      <c r="AC55" s="158" t="str">
        <f t="shared" si="23"/>
        <v/>
      </c>
      <c r="AD55" s="325" t="str">
        <f t="shared" si="25"/>
        <v/>
      </c>
      <c r="CH55" s="277"/>
      <c r="CI55" s="274"/>
    </row>
    <row r="56" spans="1:87" ht="25.9" customHeight="1" x14ac:dyDescent="0.4">
      <c r="A56" s="267" t="e">
        <f>VLOOKUP(D56,非表示_活動量と単位!$D$8:$E$75,2,FALSE)</f>
        <v>#N/A</v>
      </c>
      <c r="B56" s="149"/>
      <c r="C56" s="235"/>
      <c r="D56" s="133"/>
      <c r="E56" s="383">
        <f t="shared" si="18"/>
        <v>0</v>
      </c>
      <c r="F56" s="155" t="str">
        <f t="shared" si="19"/>
        <v/>
      </c>
      <c r="G56" s="269"/>
      <c r="H56" s="155" t="str">
        <f t="shared" si="20"/>
        <v/>
      </c>
      <c r="I56" s="599"/>
      <c r="J56" s="155" t="str">
        <f t="shared" si="21"/>
        <v/>
      </c>
      <c r="K56" s="385" t="str">
        <f t="shared" si="24"/>
        <v/>
      </c>
      <c r="L56" s="253"/>
      <c r="M56" s="156" t="str">
        <f t="shared" si="22"/>
        <v/>
      </c>
      <c r="N56" s="314"/>
      <c r="O56" s="259"/>
      <c r="P56" s="164"/>
      <c r="Q56" s="315"/>
      <c r="R56" s="315"/>
      <c r="S56" s="316"/>
      <c r="T56" s="316"/>
      <c r="U56" s="316"/>
      <c r="V56" s="316"/>
      <c r="W56" s="316"/>
      <c r="X56" s="316"/>
      <c r="Y56" s="316"/>
      <c r="Z56" s="316"/>
      <c r="AA56" s="317"/>
      <c r="AB56" s="313"/>
      <c r="AC56" s="158" t="str">
        <f t="shared" si="23"/>
        <v/>
      </c>
      <c r="AD56" s="325" t="str">
        <f t="shared" si="25"/>
        <v/>
      </c>
      <c r="CH56" s="277"/>
      <c r="CI56" s="274"/>
    </row>
    <row r="57" spans="1:87" ht="25.9" customHeight="1" x14ac:dyDescent="0.4">
      <c r="A57" s="267" t="e">
        <f>VLOOKUP(D57,非表示_活動量と単位!$D$8:$E$75,2,FALSE)</f>
        <v>#N/A</v>
      </c>
      <c r="B57" s="149"/>
      <c r="C57" s="235"/>
      <c r="D57" s="133"/>
      <c r="E57" s="383">
        <f t="shared" si="18"/>
        <v>0</v>
      </c>
      <c r="F57" s="155" t="str">
        <f t="shared" si="19"/>
        <v/>
      </c>
      <c r="G57" s="269"/>
      <c r="H57" s="155" t="str">
        <f t="shared" si="20"/>
        <v/>
      </c>
      <c r="I57" s="599"/>
      <c r="J57" s="155" t="str">
        <f t="shared" si="21"/>
        <v/>
      </c>
      <c r="K57" s="385" t="str">
        <f t="shared" si="24"/>
        <v/>
      </c>
      <c r="L57" s="253"/>
      <c r="M57" s="156" t="str">
        <f t="shared" si="22"/>
        <v/>
      </c>
      <c r="N57" s="314"/>
      <c r="O57" s="259"/>
      <c r="P57" s="164"/>
      <c r="Q57" s="315"/>
      <c r="R57" s="315"/>
      <c r="S57" s="316"/>
      <c r="T57" s="316"/>
      <c r="U57" s="316"/>
      <c r="V57" s="316"/>
      <c r="W57" s="316"/>
      <c r="X57" s="316"/>
      <c r="Y57" s="316"/>
      <c r="Z57" s="316"/>
      <c r="AA57" s="317"/>
      <c r="AB57" s="313"/>
      <c r="AC57" s="158" t="str">
        <f t="shared" si="23"/>
        <v/>
      </c>
      <c r="AD57" s="325" t="str">
        <f t="shared" si="25"/>
        <v/>
      </c>
      <c r="CH57" s="277"/>
      <c r="CI57" s="274"/>
    </row>
    <row r="58" spans="1:87" ht="25.9" customHeight="1" x14ac:dyDescent="0.4">
      <c r="A58" s="267" t="e">
        <f>VLOOKUP(D58,非表示_活動量と単位!$D$8:$E$75,2,FALSE)</f>
        <v>#N/A</v>
      </c>
      <c r="B58" s="149"/>
      <c r="C58" s="235"/>
      <c r="D58" s="133"/>
      <c r="E58" s="383">
        <f t="shared" si="18"/>
        <v>0</v>
      </c>
      <c r="F58" s="155" t="str">
        <f t="shared" si="19"/>
        <v/>
      </c>
      <c r="G58" s="269"/>
      <c r="H58" s="155" t="str">
        <f t="shared" si="20"/>
        <v/>
      </c>
      <c r="I58" s="599"/>
      <c r="J58" s="155" t="str">
        <f t="shared" si="21"/>
        <v/>
      </c>
      <c r="K58" s="385" t="str">
        <f t="shared" si="24"/>
        <v/>
      </c>
      <c r="L58" s="253"/>
      <c r="M58" s="156" t="str">
        <f t="shared" si="22"/>
        <v/>
      </c>
      <c r="N58" s="314"/>
      <c r="O58" s="259"/>
      <c r="P58" s="164"/>
      <c r="Q58" s="315"/>
      <c r="R58" s="315"/>
      <c r="S58" s="316"/>
      <c r="T58" s="316"/>
      <c r="U58" s="316"/>
      <c r="V58" s="316"/>
      <c r="W58" s="316"/>
      <c r="X58" s="316"/>
      <c r="Y58" s="316"/>
      <c r="Z58" s="316"/>
      <c r="AA58" s="317"/>
      <c r="AB58" s="313"/>
      <c r="AC58" s="158" t="str">
        <f t="shared" si="23"/>
        <v/>
      </c>
      <c r="AD58" s="325" t="str">
        <f t="shared" si="25"/>
        <v/>
      </c>
      <c r="CH58" s="277"/>
      <c r="CI58" s="274"/>
    </row>
    <row r="59" spans="1:87" ht="25.9" customHeight="1" x14ac:dyDescent="0.4">
      <c r="A59" s="267" t="e">
        <f>VLOOKUP(D59,非表示_活動量と単位!$D$8:$E$75,2,FALSE)</f>
        <v>#N/A</v>
      </c>
      <c r="B59" s="149"/>
      <c r="C59" s="235"/>
      <c r="D59" s="133"/>
      <c r="E59" s="383">
        <f t="shared" ref="E59:E80" si="26">TRUNC((SUM(O59:Z59)+(N59-AA59)-AB59),0)</f>
        <v>0</v>
      </c>
      <c r="F59" s="155" t="str">
        <f t="shared" si="19"/>
        <v/>
      </c>
      <c r="G59" s="269"/>
      <c r="H59" s="155" t="str">
        <f t="shared" si="20"/>
        <v/>
      </c>
      <c r="I59" s="599"/>
      <c r="J59" s="155" t="str">
        <f t="shared" si="21"/>
        <v/>
      </c>
      <c r="K59" s="385" t="str">
        <f t="shared" ref="K59:K80" si="27">IF($D59="","",IF($A59=0,E59*G59*I59,E59*I59))</f>
        <v/>
      </c>
      <c r="L59" s="253"/>
      <c r="M59" s="156" t="str">
        <f t="shared" si="22"/>
        <v/>
      </c>
      <c r="N59" s="258"/>
      <c r="O59" s="259"/>
      <c r="P59" s="157"/>
      <c r="Q59" s="260"/>
      <c r="R59" s="260"/>
      <c r="S59" s="260"/>
      <c r="T59" s="260"/>
      <c r="U59" s="260"/>
      <c r="V59" s="260"/>
      <c r="W59" s="260"/>
      <c r="X59" s="260"/>
      <c r="Y59" s="260"/>
      <c r="Z59" s="260"/>
      <c r="AA59" s="261"/>
      <c r="AB59" s="313"/>
      <c r="AC59" s="158" t="str">
        <f t="shared" si="23"/>
        <v/>
      </c>
      <c r="AD59" s="325" t="str">
        <f t="shared" ref="AD59:AD80" si="28">IF($D59="","",IF(AC59="---","---",IF(OR($D59="系統電力",$D59="産業用蒸気",$D59="温水",$D59="冷水",$D59="蒸気（産業用以外）"),E59*VLOOKUP($D59,GJ換算係数,2,FALSE),E59*G59)))</f>
        <v/>
      </c>
      <c r="CH59" s="277"/>
      <c r="CI59" s="274"/>
    </row>
    <row r="60" spans="1:87" ht="25.9" customHeight="1" x14ac:dyDescent="0.4">
      <c r="A60" s="267" t="e">
        <f>VLOOKUP(D60,非表示_活動量と単位!$D$8:$E$75,2,FALSE)</f>
        <v>#N/A</v>
      </c>
      <c r="B60" s="149"/>
      <c r="C60" s="235"/>
      <c r="D60" s="133"/>
      <c r="E60" s="383">
        <f t="shared" si="26"/>
        <v>0</v>
      </c>
      <c r="F60" s="155" t="str">
        <f t="shared" si="19"/>
        <v/>
      </c>
      <c r="G60" s="269"/>
      <c r="H60" s="155" t="str">
        <f t="shared" si="20"/>
        <v/>
      </c>
      <c r="I60" s="599"/>
      <c r="J60" s="155" t="str">
        <f t="shared" si="21"/>
        <v/>
      </c>
      <c r="K60" s="385" t="str">
        <f t="shared" si="27"/>
        <v/>
      </c>
      <c r="L60" s="253"/>
      <c r="M60" s="156" t="str">
        <f t="shared" si="22"/>
        <v/>
      </c>
      <c r="N60" s="258"/>
      <c r="O60" s="259"/>
      <c r="P60" s="157"/>
      <c r="Q60" s="260"/>
      <c r="R60" s="260"/>
      <c r="S60" s="260"/>
      <c r="T60" s="260"/>
      <c r="U60" s="260"/>
      <c r="V60" s="260"/>
      <c r="W60" s="260"/>
      <c r="X60" s="260"/>
      <c r="Y60" s="260"/>
      <c r="Z60" s="260"/>
      <c r="AA60" s="261"/>
      <c r="AB60" s="313"/>
      <c r="AC60" s="158" t="str">
        <f t="shared" si="23"/>
        <v/>
      </c>
      <c r="AD60" s="325" t="str">
        <f t="shared" si="28"/>
        <v/>
      </c>
      <c r="CH60" s="277"/>
      <c r="CI60" s="274"/>
    </row>
    <row r="61" spans="1:87" ht="25.9" customHeight="1" x14ac:dyDescent="0.4">
      <c r="A61" s="267" t="e">
        <f>VLOOKUP(D61,非表示_活動量と単位!$D$8:$E$75,2,FALSE)</f>
        <v>#N/A</v>
      </c>
      <c r="B61" s="149"/>
      <c r="C61" s="235"/>
      <c r="D61" s="133"/>
      <c r="E61" s="383">
        <f t="shared" si="26"/>
        <v>0</v>
      </c>
      <c r="F61" s="155" t="str">
        <f t="shared" si="19"/>
        <v/>
      </c>
      <c r="G61" s="269"/>
      <c r="H61" s="155" t="str">
        <f t="shared" si="20"/>
        <v/>
      </c>
      <c r="I61" s="599"/>
      <c r="J61" s="155" t="str">
        <f t="shared" si="21"/>
        <v/>
      </c>
      <c r="K61" s="385" t="str">
        <f t="shared" si="27"/>
        <v/>
      </c>
      <c r="L61" s="253"/>
      <c r="M61" s="156" t="str">
        <f t="shared" si="22"/>
        <v/>
      </c>
      <c r="N61" s="258"/>
      <c r="O61" s="259"/>
      <c r="P61" s="157"/>
      <c r="Q61" s="260"/>
      <c r="R61" s="260"/>
      <c r="S61" s="260"/>
      <c r="T61" s="260"/>
      <c r="U61" s="260"/>
      <c r="V61" s="260"/>
      <c r="W61" s="260"/>
      <c r="X61" s="260"/>
      <c r="Y61" s="260"/>
      <c r="Z61" s="260"/>
      <c r="AA61" s="261"/>
      <c r="AB61" s="313"/>
      <c r="AC61" s="158" t="str">
        <f t="shared" si="23"/>
        <v/>
      </c>
      <c r="AD61" s="325" t="str">
        <f t="shared" si="28"/>
        <v/>
      </c>
      <c r="CH61" s="277"/>
      <c r="CI61" s="274"/>
    </row>
    <row r="62" spans="1:87" ht="25.9" customHeight="1" x14ac:dyDescent="0.4">
      <c r="A62" s="267" t="e">
        <f>VLOOKUP(D62,非表示_活動量と単位!$D$8:$E$75,2,FALSE)</f>
        <v>#N/A</v>
      </c>
      <c r="B62" s="149"/>
      <c r="C62" s="235"/>
      <c r="D62" s="133"/>
      <c r="E62" s="383">
        <f t="shared" si="26"/>
        <v>0</v>
      </c>
      <c r="F62" s="155" t="str">
        <f t="shared" si="19"/>
        <v/>
      </c>
      <c r="G62" s="269"/>
      <c r="H62" s="155" t="str">
        <f t="shared" si="20"/>
        <v/>
      </c>
      <c r="I62" s="599"/>
      <c r="J62" s="155" t="str">
        <f t="shared" si="21"/>
        <v/>
      </c>
      <c r="K62" s="385" t="str">
        <f t="shared" si="27"/>
        <v/>
      </c>
      <c r="L62" s="253"/>
      <c r="M62" s="156" t="str">
        <f t="shared" si="22"/>
        <v/>
      </c>
      <c r="N62" s="258"/>
      <c r="O62" s="259"/>
      <c r="P62" s="157"/>
      <c r="Q62" s="260"/>
      <c r="R62" s="260"/>
      <c r="S62" s="260"/>
      <c r="T62" s="260"/>
      <c r="U62" s="260"/>
      <c r="V62" s="260"/>
      <c r="W62" s="260"/>
      <c r="X62" s="260"/>
      <c r="Y62" s="260"/>
      <c r="Z62" s="260"/>
      <c r="AA62" s="261"/>
      <c r="AB62" s="313"/>
      <c r="AC62" s="158" t="str">
        <f t="shared" si="23"/>
        <v/>
      </c>
      <c r="AD62" s="325" t="str">
        <f t="shared" si="28"/>
        <v/>
      </c>
      <c r="CH62" s="277"/>
      <c r="CI62" s="274"/>
    </row>
    <row r="63" spans="1:87" ht="25.9" customHeight="1" x14ac:dyDescent="0.4">
      <c r="A63" s="267" t="e">
        <f>VLOOKUP(D63,非表示_活動量と単位!$D$8:$E$75,2,FALSE)</f>
        <v>#N/A</v>
      </c>
      <c r="B63" s="149"/>
      <c r="C63" s="235"/>
      <c r="D63" s="133"/>
      <c r="E63" s="383">
        <f t="shared" si="26"/>
        <v>0</v>
      </c>
      <c r="F63" s="155" t="str">
        <f t="shared" si="19"/>
        <v/>
      </c>
      <c r="G63" s="269"/>
      <c r="H63" s="155" t="str">
        <f t="shared" si="20"/>
        <v/>
      </c>
      <c r="I63" s="599"/>
      <c r="J63" s="155" t="str">
        <f t="shared" si="21"/>
        <v/>
      </c>
      <c r="K63" s="385" t="str">
        <f t="shared" si="27"/>
        <v/>
      </c>
      <c r="L63" s="253"/>
      <c r="M63" s="156" t="str">
        <f t="shared" si="22"/>
        <v/>
      </c>
      <c r="N63" s="258"/>
      <c r="O63" s="259"/>
      <c r="P63" s="157"/>
      <c r="Q63" s="260"/>
      <c r="R63" s="260"/>
      <c r="S63" s="260"/>
      <c r="T63" s="260"/>
      <c r="U63" s="260"/>
      <c r="V63" s="260"/>
      <c r="W63" s="260"/>
      <c r="X63" s="260"/>
      <c r="Y63" s="260"/>
      <c r="Z63" s="260"/>
      <c r="AA63" s="261"/>
      <c r="AB63" s="313"/>
      <c r="AC63" s="158" t="str">
        <f t="shared" si="23"/>
        <v/>
      </c>
      <c r="AD63" s="325" t="str">
        <f t="shared" si="28"/>
        <v/>
      </c>
      <c r="CH63" s="277"/>
      <c r="CI63" s="274"/>
    </row>
    <row r="64" spans="1:87" ht="25.9" hidden="1" customHeight="1" x14ac:dyDescent="0.4">
      <c r="A64" s="267" t="e">
        <f>VLOOKUP(D64,非表示_活動量と単位!$D$8:$E$75,2,FALSE)</f>
        <v>#N/A</v>
      </c>
      <c r="B64" s="149"/>
      <c r="C64" s="235"/>
      <c r="D64" s="133"/>
      <c r="E64" s="383">
        <f t="shared" si="26"/>
        <v>0</v>
      </c>
      <c r="F64" s="155" t="str">
        <f t="shared" si="19"/>
        <v/>
      </c>
      <c r="G64" s="269"/>
      <c r="H64" s="155" t="str">
        <f t="shared" si="20"/>
        <v/>
      </c>
      <c r="I64" s="599"/>
      <c r="J64" s="155" t="str">
        <f t="shared" si="21"/>
        <v/>
      </c>
      <c r="K64" s="385" t="str">
        <f t="shared" si="27"/>
        <v/>
      </c>
      <c r="L64" s="253"/>
      <c r="M64" s="156" t="str">
        <f t="shared" si="22"/>
        <v/>
      </c>
      <c r="N64" s="258"/>
      <c r="O64" s="259"/>
      <c r="P64" s="157"/>
      <c r="Q64" s="260"/>
      <c r="R64" s="260"/>
      <c r="S64" s="260"/>
      <c r="T64" s="260"/>
      <c r="U64" s="260"/>
      <c r="V64" s="260"/>
      <c r="W64" s="260"/>
      <c r="X64" s="260"/>
      <c r="Y64" s="260"/>
      <c r="Z64" s="260"/>
      <c r="AA64" s="261"/>
      <c r="AB64" s="313"/>
      <c r="AC64" s="158" t="str">
        <f t="shared" si="23"/>
        <v/>
      </c>
      <c r="AD64" s="325" t="str">
        <f t="shared" si="28"/>
        <v/>
      </c>
      <c r="CH64" s="277"/>
      <c r="CI64" s="274"/>
    </row>
    <row r="65" spans="1:87" ht="25.9" customHeight="1" x14ac:dyDescent="0.4">
      <c r="A65" s="267" t="e">
        <f>VLOOKUP(D65,非表示_活動量と単位!$D$8:$E$75,2,FALSE)</f>
        <v>#N/A</v>
      </c>
      <c r="B65" s="149"/>
      <c r="C65" s="235"/>
      <c r="D65" s="133"/>
      <c r="E65" s="383">
        <f t="shared" si="26"/>
        <v>0</v>
      </c>
      <c r="F65" s="155" t="str">
        <f t="shared" si="19"/>
        <v/>
      </c>
      <c r="G65" s="269"/>
      <c r="H65" s="155" t="str">
        <f t="shared" si="20"/>
        <v/>
      </c>
      <c r="I65" s="599"/>
      <c r="J65" s="155" t="str">
        <f t="shared" si="21"/>
        <v/>
      </c>
      <c r="K65" s="385" t="str">
        <f t="shared" si="27"/>
        <v/>
      </c>
      <c r="L65" s="253"/>
      <c r="M65" s="156" t="str">
        <f t="shared" si="22"/>
        <v/>
      </c>
      <c r="N65" s="258"/>
      <c r="O65" s="259"/>
      <c r="P65" s="157"/>
      <c r="Q65" s="260"/>
      <c r="R65" s="260"/>
      <c r="S65" s="260"/>
      <c r="T65" s="260"/>
      <c r="U65" s="260"/>
      <c r="V65" s="260"/>
      <c r="W65" s="260"/>
      <c r="X65" s="260"/>
      <c r="Y65" s="260"/>
      <c r="Z65" s="260"/>
      <c r="AA65" s="261"/>
      <c r="AB65" s="313"/>
      <c r="AC65" s="158" t="str">
        <f t="shared" si="23"/>
        <v/>
      </c>
      <c r="AD65" s="325" t="str">
        <f t="shared" si="28"/>
        <v/>
      </c>
      <c r="CH65" s="277"/>
      <c r="CI65" s="274"/>
    </row>
    <row r="66" spans="1:87" ht="25.9" customHeight="1" x14ac:dyDescent="0.4">
      <c r="A66" s="267" t="e">
        <f>VLOOKUP(D66,非表示_活動量と単位!$D$8:$E$75,2,FALSE)</f>
        <v>#N/A</v>
      </c>
      <c r="B66" s="149"/>
      <c r="C66" s="235"/>
      <c r="D66" s="133"/>
      <c r="E66" s="383">
        <f t="shared" si="26"/>
        <v>0</v>
      </c>
      <c r="F66" s="155" t="str">
        <f t="shared" si="19"/>
        <v/>
      </c>
      <c r="G66" s="269"/>
      <c r="H66" s="155" t="str">
        <f t="shared" si="20"/>
        <v/>
      </c>
      <c r="I66" s="599"/>
      <c r="J66" s="155" t="str">
        <f t="shared" si="21"/>
        <v/>
      </c>
      <c r="K66" s="385" t="str">
        <f t="shared" si="27"/>
        <v/>
      </c>
      <c r="L66" s="253"/>
      <c r="M66" s="156" t="str">
        <f t="shared" si="22"/>
        <v/>
      </c>
      <c r="N66" s="314"/>
      <c r="O66" s="259"/>
      <c r="P66" s="164"/>
      <c r="Q66" s="315"/>
      <c r="R66" s="315"/>
      <c r="S66" s="316"/>
      <c r="T66" s="316"/>
      <c r="U66" s="316"/>
      <c r="V66" s="316"/>
      <c r="W66" s="316"/>
      <c r="X66" s="316"/>
      <c r="Y66" s="316"/>
      <c r="Z66" s="316"/>
      <c r="AA66" s="317"/>
      <c r="AB66" s="313"/>
      <c r="AC66" s="158" t="str">
        <f t="shared" si="23"/>
        <v/>
      </c>
      <c r="AD66" s="325" t="str">
        <f t="shared" si="28"/>
        <v/>
      </c>
      <c r="CH66" s="277"/>
      <c r="CI66" s="274"/>
    </row>
    <row r="67" spans="1:87" ht="25.9" customHeight="1" x14ac:dyDescent="0.4">
      <c r="A67" s="267" t="e">
        <f>VLOOKUP(D67,非表示_活動量と単位!$D$8:$E$75,2,FALSE)</f>
        <v>#N/A</v>
      </c>
      <c r="B67" s="149"/>
      <c r="C67" s="235"/>
      <c r="D67" s="133"/>
      <c r="E67" s="383">
        <f t="shared" si="26"/>
        <v>0</v>
      </c>
      <c r="F67" s="155" t="str">
        <f t="shared" si="19"/>
        <v/>
      </c>
      <c r="G67" s="269"/>
      <c r="H67" s="155" t="str">
        <f t="shared" si="20"/>
        <v/>
      </c>
      <c r="I67" s="599"/>
      <c r="J67" s="155" t="str">
        <f t="shared" si="21"/>
        <v/>
      </c>
      <c r="K67" s="385" t="str">
        <f t="shared" si="27"/>
        <v/>
      </c>
      <c r="L67" s="253"/>
      <c r="M67" s="156" t="str">
        <f t="shared" si="22"/>
        <v/>
      </c>
      <c r="N67" s="314"/>
      <c r="O67" s="259"/>
      <c r="P67" s="164"/>
      <c r="Q67" s="315"/>
      <c r="R67" s="315"/>
      <c r="S67" s="316"/>
      <c r="T67" s="316"/>
      <c r="U67" s="316"/>
      <c r="V67" s="316"/>
      <c r="W67" s="316"/>
      <c r="X67" s="316"/>
      <c r="Y67" s="316"/>
      <c r="Z67" s="316"/>
      <c r="AA67" s="317"/>
      <c r="AB67" s="313"/>
      <c r="AC67" s="158" t="str">
        <f t="shared" si="23"/>
        <v/>
      </c>
      <c r="AD67" s="325" t="str">
        <f t="shared" si="28"/>
        <v/>
      </c>
      <c r="CH67" s="277"/>
      <c r="CI67" s="274"/>
    </row>
    <row r="68" spans="1:87" ht="25.9" customHeight="1" x14ac:dyDescent="0.4">
      <c r="A68" s="267" t="e">
        <f>VLOOKUP(D68,非表示_活動量と単位!$D$8:$E$75,2,FALSE)</f>
        <v>#N/A</v>
      </c>
      <c r="B68" s="149"/>
      <c r="C68" s="235"/>
      <c r="D68" s="133"/>
      <c r="E68" s="383">
        <f t="shared" si="26"/>
        <v>0</v>
      </c>
      <c r="F68" s="155" t="str">
        <f t="shared" si="19"/>
        <v/>
      </c>
      <c r="G68" s="269"/>
      <c r="H68" s="155" t="str">
        <f t="shared" si="20"/>
        <v/>
      </c>
      <c r="I68" s="599"/>
      <c r="J68" s="155" t="str">
        <f t="shared" si="21"/>
        <v/>
      </c>
      <c r="K68" s="385" t="str">
        <f t="shared" si="27"/>
        <v/>
      </c>
      <c r="L68" s="253"/>
      <c r="M68" s="156" t="str">
        <f t="shared" si="22"/>
        <v/>
      </c>
      <c r="N68" s="314"/>
      <c r="O68" s="259"/>
      <c r="P68" s="164"/>
      <c r="Q68" s="315"/>
      <c r="R68" s="315"/>
      <c r="S68" s="316"/>
      <c r="T68" s="316"/>
      <c r="U68" s="316"/>
      <c r="V68" s="316"/>
      <c r="W68" s="316"/>
      <c r="X68" s="316"/>
      <c r="Y68" s="316"/>
      <c r="Z68" s="316"/>
      <c r="AA68" s="317"/>
      <c r="AB68" s="313"/>
      <c r="AC68" s="158" t="str">
        <f t="shared" si="23"/>
        <v/>
      </c>
      <c r="AD68" s="325" t="str">
        <f t="shared" si="28"/>
        <v/>
      </c>
      <c r="CH68" s="277"/>
      <c r="CI68" s="274"/>
    </row>
    <row r="69" spans="1:87" ht="25.9" customHeight="1" x14ac:dyDescent="0.4">
      <c r="A69" s="267" t="e">
        <f>VLOOKUP(D69,非表示_活動量と単位!$D$8:$E$75,2,FALSE)</f>
        <v>#N/A</v>
      </c>
      <c r="B69" s="149"/>
      <c r="C69" s="235"/>
      <c r="D69" s="133"/>
      <c r="E69" s="383">
        <f t="shared" si="26"/>
        <v>0</v>
      </c>
      <c r="F69" s="155" t="str">
        <f t="shared" si="19"/>
        <v/>
      </c>
      <c r="G69" s="269"/>
      <c r="H69" s="155" t="str">
        <f t="shared" si="20"/>
        <v/>
      </c>
      <c r="I69" s="599"/>
      <c r="J69" s="155" t="str">
        <f t="shared" si="21"/>
        <v/>
      </c>
      <c r="K69" s="385" t="str">
        <f t="shared" si="27"/>
        <v/>
      </c>
      <c r="L69" s="253"/>
      <c r="M69" s="156" t="str">
        <f t="shared" si="22"/>
        <v/>
      </c>
      <c r="N69" s="314"/>
      <c r="O69" s="259"/>
      <c r="P69" s="164"/>
      <c r="Q69" s="315"/>
      <c r="R69" s="315"/>
      <c r="S69" s="316"/>
      <c r="T69" s="316"/>
      <c r="U69" s="316"/>
      <c r="V69" s="316"/>
      <c r="W69" s="316"/>
      <c r="X69" s="316"/>
      <c r="Y69" s="316"/>
      <c r="Z69" s="316"/>
      <c r="AA69" s="317"/>
      <c r="AB69" s="313"/>
      <c r="AC69" s="158" t="str">
        <f t="shared" si="23"/>
        <v/>
      </c>
      <c r="AD69" s="325" t="str">
        <f t="shared" si="28"/>
        <v/>
      </c>
      <c r="CH69" s="277"/>
      <c r="CI69" s="274"/>
    </row>
    <row r="70" spans="1:87" ht="25.9" customHeight="1" x14ac:dyDescent="0.4">
      <c r="A70" s="267" t="e">
        <f>VLOOKUP(D70,非表示_活動量と単位!$D$8:$E$75,2,FALSE)</f>
        <v>#N/A</v>
      </c>
      <c r="B70" s="149"/>
      <c r="C70" s="235"/>
      <c r="D70" s="133"/>
      <c r="E70" s="383">
        <f t="shared" si="26"/>
        <v>0</v>
      </c>
      <c r="F70" s="155" t="str">
        <f t="shared" si="19"/>
        <v/>
      </c>
      <c r="G70" s="269"/>
      <c r="H70" s="155" t="str">
        <f t="shared" si="20"/>
        <v/>
      </c>
      <c r="I70" s="599"/>
      <c r="J70" s="155" t="str">
        <f t="shared" si="21"/>
        <v/>
      </c>
      <c r="K70" s="385" t="str">
        <f t="shared" si="27"/>
        <v/>
      </c>
      <c r="L70" s="253"/>
      <c r="M70" s="156" t="str">
        <f t="shared" si="22"/>
        <v/>
      </c>
      <c r="N70" s="314"/>
      <c r="O70" s="259"/>
      <c r="P70" s="164"/>
      <c r="Q70" s="315"/>
      <c r="R70" s="315"/>
      <c r="S70" s="316"/>
      <c r="T70" s="316"/>
      <c r="U70" s="316"/>
      <c r="V70" s="316"/>
      <c r="W70" s="316"/>
      <c r="X70" s="316"/>
      <c r="Y70" s="316"/>
      <c r="Z70" s="316"/>
      <c r="AA70" s="317"/>
      <c r="AB70" s="313"/>
      <c r="AC70" s="158" t="str">
        <f t="shared" si="23"/>
        <v/>
      </c>
      <c r="AD70" s="325" t="str">
        <f t="shared" si="28"/>
        <v/>
      </c>
      <c r="CH70" s="277"/>
      <c r="CI70" s="274"/>
    </row>
    <row r="71" spans="1:87" ht="25.9" customHeight="1" x14ac:dyDescent="0.4">
      <c r="A71" s="267" t="e">
        <f>VLOOKUP(D71,非表示_活動量と単位!$D$8:$E$75,2,FALSE)</f>
        <v>#N/A</v>
      </c>
      <c r="B71" s="149"/>
      <c r="C71" s="235"/>
      <c r="D71" s="133"/>
      <c r="E71" s="383">
        <f t="shared" ref="E71:E72" si="29">TRUNC((SUM(O71:Z71)+(N71-AA71)-AB71),0)</f>
        <v>0</v>
      </c>
      <c r="F71" s="155" t="str">
        <f t="shared" si="19"/>
        <v/>
      </c>
      <c r="G71" s="269"/>
      <c r="H71" s="155" t="str">
        <f t="shared" si="20"/>
        <v/>
      </c>
      <c r="I71" s="599"/>
      <c r="J71" s="155" t="str">
        <f t="shared" si="21"/>
        <v/>
      </c>
      <c r="K71" s="385" t="str">
        <f t="shared" ref="K71:K72" si="30">IF($D71="","",IF($A71=0,E71*G71*I71,E71*I71))</f>
        <v/>
      </c>
      <c r="L71" s="253"/>
      <c r="M71" s="156" t="str">
        <f t="shared" si="22"/>
        <v/>
      </c>
      <c r="N71" s="258"/>
      <c r="O71" s="259"/>
      <c r="P71" s="157"/>
      <c r="Q71" s="260"/>
      <c r="R71" s="260"/>
      <c r="S71" s="260"/>
      <c r="T71" s="260"/>
      <c r="U71" s="260"/>
      <c r="V71" s="260"/>
      <c r="W71" s="260"/>
      <c r="X71" s="260"/>
      <c r="Y71" s="260"/>
      <c r="Z71" s="260"/>
      <c r="AA71" s="261"/>
      <c r="AB71" s="313"/>
      <c r="AC71" s="158" t="str">
        <f t="shared" si="23"/>
        <v/>
      </c>
      <c r="AD71" s="325" t="str">
        <f t="shared" ref="AD71:AD72" si="31">IF($D71="","",IF(AC71="---","---",IF(OR($D71="系統電力",$D71="産業用蒸気",$D71="温水",$D71="冷水",$D71="蒸気（産業用以外）"),E71*VLOOKUP($D71,GJ換算係数,2,FALSE),E71*G71)))</f>
        <v/>
      </c>
      <c r="CH71" s="277"/>
      <c r="CI71" s="274"/>
    </row>
    <row r="72" spans="1:87" ht="25.9" customHeight="1" x14ac:dyDescent="0.4">
      <c r="A72" s="267" t="e">
        <f>VLOOKUP(D72,非表示_活動量と単位!$D$8:$E$75,2,FALSE)</f>
        <v>#N/A</v>
      </c>
      <c r="B72" s="149"/>
      <c r="C72" s="235"/>
      <c r="D72" s="133"/>
      <c r="E72" s="383">
        <f t="shared" si="29"/>
        <v>0</v>
      </c>
      <c r="F72" s="155" t="str">
        <f t="shared" si="19"/>
        <v/>
      </c>
      <c r="G72" s="269"/>
      <c r="H72" s="155" t="str">
        <f t="shared" si="20"/>
        <v/>
      </c>
      <c r="I72" s="599"/>
      <c r="J72" s="155" t="str">
        <f t="shared" si="21"/>
        <v/>
      </c>
      <c r="K72" s="385" t="str">
        <f t="shared" si="30"/>
        <v/>
      </c>
      <c r="L72" s="253"/>
      <c r="M72" s="156" t="str">
        <f t="shared" si="22"/>
        <v/>
      </c>
      <c r="N72" s="258"/>
      <c r="O72" s="259"/>
      <c r="P72" s="157"/>
      <c r="Q72" s="260"/>
      <c r="R72" s="260"/>
      <c r="S72" s="260"/>
      <c r="T72" s="260"/>
      <c r="U72" s="260"/>
      <c r="V72" s="260"/>
      <c r="W72" s="260"/>
      <c r="X72" s="260"/>
      <c r="Y72" s="260"/>
      <c r="Z72" s="260"/>
      <c r="AA72" s="261"/>
      <c r="AB72" s="313"/>
      <c r="AC72" s="158" t="str">
        <f t="shared" si="23"/>
        <v/>
      </c>
      <c r="AD72" s="325" t="str">
        <f t="shared" si="31"/>
        <v/>
      </c>
      <c r="CH72" s="277"/>
      <c r="CI72" s="274"/>
    </row>
    <row r="73" spans="1:87" ht="25.9" customHeight="1" x14ac:dyDescent="0.4">
      <c r="A73" s="267" t="e">
        <f>VLOOKUP(D73,非表示_活動量と単位!$D$8:$E$75,2,FALSE)</f>
        <v>#N/A</v>
      </c>
      <c r="B73" s="149"/>
      <c r="C73" s="235"/>
      <c r="D73" s="133"/>
      <c r="E73" s="383">
        <f t="shared" si="26"/>
        <v>0</v>
      </c>
      <c r="F73" s="155" t="str">
        <f t="shared" si="19"/>
        <v/>
      </c>
      <c r="G73" s="269"/>
      <c r="H73" s="155" t="str">
        <f t="shared" si="20"/>
        <v/>
      </c>
      <c r="I73" s="599"/>
      <c r="J73" s="155" t="str">
        <f t="shared" si="21"/>
        <v/>
      </c>
      <c r="K73" s="385" t="str">
        <f t="shared" si="27"/>
        <v/>
      </c>
      <c r="L73" s="253"/>
      <c r="M73" s="156" t="str">
        <f t="shared" si="22"/>
        <v/>
      </c>
      <c r="N73" s="258"/>
      <c r="O73" s="259"/>
      <c r="P73" s="157"/>
      <c r="Q73" s="260"/>
      <c r="R73" s="260"/>
      <c r="S73" s="260"/>
      <c r="T73" s="260"/>
      <c r="U73" s="260"/>
      <c r="V73" s="260"/>
      <c r="W73" s="260"/>
      <c r="X73" s="260"/>
      <c r="Y73" s="260"/>
      <c r="Z73" s="260"/>
      <c r="AA73" s="261"/>
      <c r="AB73" s="313"/>
      <c r="AC73" s="158" t="str">
        <f t="shared" si="23"/>
        <v/>
      </c>
      <c r="AD73" s="325" t="str">
        <f t="shared" si="28"/>
        <v/>
      </c>
      <c r="CH73" s="277"/>
      <c r="CI73" s="274"/>
    </row>
    <row r="74" spans="1:87" ht="25.9" hidden="1" customHeight="1" x14ac:dyDescent="0.4">
      <c r="A74" s="267" t="e">
        <f>VLOOKUP(D74,非表示_活動量と単位!$D$8:$E$75,2,FALSE)</f>
        <v>#N/A</v>
      </c>
      <c r="B74" s="149"/>
      <c r="C74" s="235"/>
      <c r="D74" s="133"/>
      <c r="E74" s="383">
        <f t="shared" si="26"/>
        <v>0</v>
      </c>
      <c r="F74" s="155" t="str">
        <f t="shared" si="19"/>
        <v/>
      </c>
      <c r="G74" s="269"/>
      <c r="H74" s="155" t="str">
        <f t="shared" si="20"/>
        <v/>
      </c>
      <c r="I74" s="599"/>
      <c r="J74" s="155" t="str">
        <f t="shared" si="21"/>
        <v/>
      </c>
      <c r="K74" s="385" t="str">
        <f t="shared" si="27"/>
        <v/>
      </c>
      <c r="L74" s="253"/>
      <c r="M74" s="156" t="str">
        <f t="shared" si="22"/>
        <v/>
      </c>
      <c r="N74" s="258"/>
      <c r="O74" s="259"/>
      <c r="P74" s="157"/>
      <c r="Q74" s="260"/>
      <c r="R74" s="260"/>
      <c r="S74" s="260"/>
      <c r="T74" s="260"/>
      <c r="U74" s="260"/>
      <c r="V74" s="260"/>
      <c r="W74" s="260"/>
      <c r="X74" s="260"/>
      <c r="Y74" s="260"/>
      <c r="Z74" s="260"/>
      <c r="AA74" s="261"/>
      <c r="AB74" s="313"/>
      <c r="AC74" s="158" t="str">
        <f t="shared" si="23"/>
        <v/>
      </c>
      <c r="AD74" s="325" t="str">
        <f t="shared" si="28"/>
        <v/>
      </c>
      <c r="CH74" s="277"/>
      <c r="CI74" s="274"/>
    </row>
    <row r="75" spans="1:87" ht="25.9" customHeight="1" x14ac:dyDescent="0.4">
      <c r="A75" s="267" t="e">
        <f>VLOOKUP(D75,非表示_活動量と単位!$D$8:$E$75,2,FALSE)</f>
        <v>#N/A</v>
      </c>
      <c r="B75" s="149"/>
      <c r="C75" s="235"/>
      <c r="D75" s="133"/>
      <c r="E75" s="383">
        <f t="shared" si="26"/>
        <v>0</v>
      </c>
      <c r="F75" s="155" t="str">
        <f t="shared" si="19"/>
        <v/>
      </c>
      <c r="G75" s="269"/>
      <c r="H75" s="155" t="str">
        <f t="shared" si="20"/>
        <v/>
      </c>
      <c r="I75" s="599"/>
      <c r="J75" s="155" t="str">
        <f t="shared" si="21"/>
        <v/>
      </c>
      <c r="K75" s="385" t="str">
        <f t="shared" si="27"/>
        <v/>
      </c>
      <c r="L75" s="253"/>
      <c r="M75" s="156" t="str">
        <f t="shared" si="22"/>
        <v/>
      </c>
      <c r="N75" s="258"/>
      <c r="O75" s="259"/>
      <c r="P75" s="157"/>
      <c r="Q75" s="260"/>
      <c r="R75" s="260"/>
      <c r="S75" s="260"/>
      <c r="T75" s="260"/>
      <c r="U75" s="260"/>
      <c r="V75" s="260"/>
      <c r="W75" s="260"/>
      <c r="X75" s="260"/>
      <c r="Y75" s="260"/>
      <c r="Z75" s="260"/>
      <c r="AA75" s="261"/>
      <c r="AB75" s="313"/>
      <c r="AC75" s="158" t="str">
        <f t="shared" si="23"/>
        <v/>
      </c>
      <c r="AD75" s="325" t="str">
        <f t="shared" si="28"/>
        <v/>
      </c>
      <c r="CH75" s="277"/>
      <c r="CI75" s="274"/>
    </row>
    <row r="76" spans="1:87" ht="25.9" customHeight="1" x14ac:dyDescent="0.4">
      <c r="A76" s="267" t="e">
        <f>VLOOKUP(D76,非表示_活動量と単位!$D$8:$E$75,2,FALSE)</f>
        <v>#N/A</v>
      </c>
      <c r="B76" s="149"/>
      <c r="C76" s="235"/>
      <c r="D76" s="133"/>
      <c r="E76" s="383">
        <f t="shared" si="26"/>
        <v>0</v>
      </c>
      <c r="F76" s="155" t="str">
        <f t="shared" si="19"/>
        <v/>
      </c>
      <c r="G76" s="269"/>
      <c r="H76" s="155" t="str">
        <f t="shared" si="20"/>
        <v/>
      </c>
      <c r="I76" s="599"/>
      <c r="J76" s="155" t="str">
        <f t="shared" si="21"/>
        <v/>
      </c>
      <c r="K76" s="385" t="str">
        <f t="shared" si="27"/>
        <v/>
      </c>
      <c r="L76" s="253"/>
      <c r="M76" s="156" t="str">
        <f t="shared" si="22"/>
        <v/>
      </c>
      <c r="N76" s="314"/>
      <c r="O76" s="259"/>
      <c r="P76" s="164"/>
      <c r="Q76" s="315"/>
      <c r="R76" s="315"/>
      <c r="S76" s="316"/>
      <c r="T76" s="316"/>
      <c r="U76" s="316"/>
      <c r="V76" s="316"/>
      <c r="W76" s="316"/>
      <c r="X76" s="316"/>
      <c r="Y76" s="316"/>
      <c r="Z76" s="316"/>
      <c r="AA76" s="317"/>
      <c r="AB76" s="313"/>
      <c r="AC76" s="158" t="str">
        <f t="shared" si="23"/>
        <v/>
      </c>
      <c r="AD76" s="325" t="str">
        <f t="shared" si="28"/>
        <v/>
      </c>
      <c r="CH76" s="277"/>
      <c r="CI76" s="274"/>
    </row>
    <row r="77" spans="1:87" ht="25.9" customHeight="1" x14ac:dyDescent="0.4">
      <c r="A77" s="267" t="e">
        <f>VLOOKUP(D77,非表示_活動量と単位!$D$8:$E$75,2,FALSE)</f>
        <v>#N/A</v>
      </c>
      <c r="B77" s="149"/>
      <c r="C77" s="235"/>
      <c r="D77" s="133"/>
      <c r="E77" s="383">
        <f t="shared" si="26"/>
        <v>0</v>
      </c>
      <c r="F77" s="155" t="str">
        <f t="shared" si="19"/>
        <v/>
      </c>
      <c r="G77" s="269"/>
      <c r="H77" s="155" t="str">
        <f t="shared" si="20"/>
        <v/>
      </c>
      <c r="I77" s="599"/>
      <c r="J77" s="155" t="str">
        <f t="shared" si="21"/>
        <v/>
      </c>
      <c r="K77" s="385" t="str">
        <f t="shared" si="27"/>
        <v/>
      </c>
      <c r="L77" s="253"/>
      <c r="M77" s="156" t="str">
        <f t="shared" si="22"/>
        <v/>
      </c>
      <c r="N77" s="314"/>
      <c r="O77" s="259"/>
      <c r="P77" s="164"/>
      <c r="Q77" s="315"/>
      <c r="R77" s="315"/>
      <c r="S77" s="316"/>
      <c r="T77" s="316"/>
      <c r="U77" s="316"/>
      <c r="V77" s="316"/>
      <c r="W77" s="316"/>
      <c r="X77" s="316"/>
      <c r="Y77" s="316"/>
      <c r="Z77" s="316"/>
      <c r="AA77" s="317"/>
      <c r="AB77" s="313"/>
      <c r="AC77" s="158" t="str">
        <f t="shared" si="23"/>
        <v/>
      </c>
      <c r="AD77" s="325" t="str">
        <f t="shared" si="28"/>
        <v/>
      </c>
      <c r="CH77" s="277"/>
      <c r="CI77" s="274"/>
    </row>
    <row r="78" spans="1:87" ht="25.9" customHeight="1" x14ac:dyDescent="0.4">
      <c r="A78" s="267" t="e">
        <f>VLOOKUP(D78,非表示_活動量と単位!$D$8:$E$75,2,FALSE)</f>
        <v>#N/A</v>
      </c>
      <c r="B78" s="149"/>
      <c r="C78" s="235"/>
      <c r="D78" s="133"/>
      <c r="E78" s="383">
        <f t="shared" si="26"/>
        <v>0</v>
      </c>
      <c r="F78" s="155" t="str">
        <f t="shared" si="19"/>
        <v/>
      </c>
      <c r="G78" s="269"/>
      <c r="H78" s="155" t="str">
        <f t="shared" si="20"/>
        <v/>
      </c>
      <c r="I78" s="599"/>
      <c r="J78" s="155" t="str">
        <f t="shared" si="21"/>
        <v/>
      </c>
      <c r="K78" s="385" t="str">
        <f t="shared" si="27"/>
        <v/>
      </c>
      <c r="L78" s="253"/>
      <c r="M78" s="156" t="str">
        <f t="shared" si="22"/>
        <v/>
      </c>
      <c r="N78" s="314"/>
      <c r="O78" s="259"/>
      <c r="P78" s="164"/>
      <c r="Q78" s="315"/>
      <c r="R78" s="315"/>
      <c r="S78" s="316"/>
      <c r="T78" s="316"/>
      <c r="U78" s="316"/>
      <c r="V78" s="316"/>
      <c r="W78" s="316"/>
      <c r="X78" s="316"/>
      <c r="Y78" s="316"/>
      <c r="Z78" s="316"/>
      <c r="AA78" s="317"/>
      <c r="AB78" s="313"/>
      <c r="AC78" s="158" t="str">
        <f t="shared" si="23"/>
        <v/>
      </c>
      <c r="AD78" s="325" t="str">
        <f t="shared" si="28"/>
        <v/>
      </c>
      <c r="CH78" s="277"/>
      <c r="CI78" s="274"/>
    </row>
    <row r="79" spans="1:87" ht="25.9" customHeight="1" x14ac:dyDescent="0.4">
      <c r="A79" s="267" t="e">
        <f>VLOOKUP(D79,非表示_活動量と単位!$D$8:$E$75,2,FALSE)</f>
        <v>#N/A</v>
      </c>
      <c r="B79" s="149"/>
      <c r="C79" s="235"/>
      <c r="D79" s="133"/>
      <c r="E79" s="383">
        <f t="shared" si="26"/>
        <v>0</v>
      </c>
      <c r="F79" s="155" t="str">
        <f t="shared" si="19"/>
        <v/>
      </c>
      <c r="G79" s="269"/>
      <c r="H79" s="155" t="str">
        <f t="shared" si="20"/>
        <v/>
      </c>
      <c r="I79" s="599"/>
      <c r="J79" s="155" t="str">
        <f t="shared" si="21"/>
        <v/>
      </c>
      <c r="K79" s="385" t="str">
        <f t="shared" si="27"/>
        <v/>
      </c>
      <c r="L79" s="253"/>
      <c r="M79" s="156" t="str">
        <f t="shared" si="22"/>
        <v/>
      </c>
      <c r="N79" s="314"/>
      <c r="O79" s="259"/>
      <c r="P79" s="164"/>
      <c r="Q79" s="315"/>
      <c r="R79" s="315"/>
      <c r="S79" s="316"/>
      <c r="T79" s="316"/>
      <c r="U79" s="316"/>
      <c r="V79" s="316"/>
      <c r="W79" s="316"/>
      <c r="X79" s="316"/>
      <c r="Y79" s="316"/>
      <c r="Z79" s="316"/>
      <c r="AA79" s="317"/>
      <c r="AB79" s="313"/>
      <c r="AC79" s="158" t="str">
        <f t="shared" si="23"/>
        <v/>
      </c>
      <c r="AD79" s="325" t="str">
        <f t="shared" si="28"/>
        <v/>
      </c>
      <c r="CH79" s="277"/>
      <c r="CI79" s="274"/>
    </row>
    <row r="80" spans="1:87" ht="25.9" customHeight="1" x14ac:dyDescent="0.4">
      <c r="A80" s="267" t="e">
        <f>VLOOKUP(D80,非表示_活動量と単位!$D$8:$E$75,2,FALSE)</f>
        <v>#N/A</v>
      </c>
      <c r="B80" s="149"/>
      <c r="C80" s="235"/>
      <c r="D80" s="133"/>
      <c r="E80" s="383">
        <f t="shared" si="26"/>
        <v>0</v>
      </c>
      <c r="F80" s="155" t="str">
        <f t="shared" si="19"/>
        <v/>
      </c>
      <c r="G80" s="269"/>
      <c r="H80" s="155" t="str">
        <f t="shared" si="20"/>
        <v/>
      </c>
      <c r="I80" s="599"/>
      <c r="J80" s="155" t="str">
        <f t="shared" si="21"/>
        <v/>
      </c>
      <c r="K80" s="385" t="str">
        <f t="shared" si="27"/>
        <v/>
      </c>
      <c r="L80" s="253"/>
      <c r="M80" s="156" t="str">
        <f t="shared" si="22"/>
        <v/>
      </c>
      <c r="N80" s="314"/>
      <c r="O80" s="259"/>
      <c r="P80" s="164"/>
      <c r="Q80" s="315"/>
      <c r="R80" s="315"/>
      <c r="S80" s="316"/>
      <c r="T80" s="316"/>
      <c r="U80" s="316"/>
      <c r="V80" s="316"/>
      <c r="W80" s="316"/>
      <c r="X80" s="316"/>
      <c r="Y80" s="316"/>
      <c r="Z80" s="316"/>
      <c r="AA80" s="317"/>
      <c r="AB80" s="313"/>
      <c r="AC80" s="158" t="str">
        <f t="shared" si="23"/>
        <v/>
      </c>
      <c r="AD80" s="325" t="str">
        <f t="shared" si="28"/>
        <v/>
      </c>
      <c r="CH80" s="277"/>
      <c r="CI80" s="274"/>
    </row>
    <row r="81" spans="1:87" ht="25.9" customHeight="1" x14ac:dyDescent="0.4">
      <c r="A81" s="267" t="e">
        <f>VLOOKUP(D81,非表示_活動量と単位!$D$8:$E$75,2,FALSE)</f>
        <v>#N/A</v>
      </c>
      <c r="B81" s="149"/>
      <c r="C81" s="235"/>
      <c r="D81" s="133"/>
      <c r="E81" s="383">
        <f t="shared" si="18"/>
        <v>0</v>
      </c>
      <c r="F81" s="155" t="str">
        <f t="shared" si="19"/>
        <v/>
      </c>
      <c r="G81" s="269"/>
      <c r="H81" s="155" t="str">
        <f t="shared" si="20"/>
        <v/>
      </c>
      <c r="I81" s="599"/>
      <c r="J81" s="155" t="str">
        <f t="shared" si="21"/>
        <v/>
      </c>
      <c r="K81" s="385" t="str">
        <f t="shared" si="24"/>
        <v/>
      </c>
      <c r="L81" s="253"/>
      <c r="M81" s="156" t="str">
        <f t="shared" si="22"/>
        <v/>
      </c>
      <c r="N81" s="314"/>
      <c r="O81" s="259"/>
      <c r="P81" s="164"/>
      <c r="Q81" s="315"/>
      <c r="R81" s="315"/>
      <c r="S81" s="316"/>
      <c r="T81" s="316"/>
      <c r="U81" s="316"/>
      <c r="V81" s="316"/>
      <c r="W81" s="316"/>
      <c r="X81" s="316"/>
      <c r="Y81" s="316"/>
      <c r="Z81" s="316"/>
      <c r="AA81" s="317"/>
      <c r="AB81" s="313"/>
      <c r="AC81" s="158" t="str">
        <f t="shared" si="23"/>
        <v/>
      </c>
      <c r="AD81" s="325" t="str">
        <f t="shared" si="25"/>
        <v/>
      </c>
      <c r="CH81" s="277"/>
      <c r="CI81" s="274"/>
    </row>
    <row r="82" spans="1:87" ht="25.9" customHeight="1" x14ac:dyDescent="0.4">
      <c r="A82" s="267" t="e">
        <f>VLOOKUP(D82,非表示_活動量と単位!$D$8:$E$75,2,FALSE)</f>
        <v>#N/A</v>
      </c>
      <c r="B82" s="149"/>
      <c r="C82" s="235"/>
      <c r="D82" s="133"/>
      <c r="E82" s="383">
        <f t="shared" si="18"/>
        <v>0</v>
      </c>
      <c r="F82" s="155" t="str">
        <f t="shared" si="19"/>
        <v/>
      </c>
      <c r="G82" s="269"/>
      <c r="H82" s="155" t="str">
        <f t="shared" si="20"/>
        <v/>
      </c>
      <c r="I82" s="599"/>
      <c r="J82" s="155" t="str">
        <f t="shared" si="21"/>
        <v/>
      </c>
      <c r="K82" s="385" t="str">
        <f t="shared" si="24"/>
        <v/>
      </c>
      <c r="L82" s="253"/>
      <c r="M82" s="156" t="str">
        <f t="shared" si="22"/>
        <v/>
      </c>
      <c r="N82" s="314"/>
      <c r="O82" s="259"/>
      <c r="P82" s="164"/>
      <c r="Q82" s="315"/>
      <c r="R82" s="315"/>
      <c r="S82" s="316"/>
      <c r="T82" s="316"/>
      <c r="U82" s="316"/>
      <c r="V82" s="316"/>
      <c r="W82" s="316"/>
      <c r="X82" s="316"/>
      <c r="Y82" s="316"/>
      <c r="Z82" s="316"/>
      <c r="AA82" s="317"/>
      <c r="AB82" s="313"/>
      <c r="AC82" s="158" t="str">
        <f t="shared" si="23"/>
        <v/>
      </c>
      <c r="AD82" s="325" t="str">
        <f t="shared" si="25"/>
        <v/>
      </c>
      <c r="CH82" s="277"/>
      <c r="CI82" s="274"/>
    </row>
    <row r="83" spans="1:87" ht="25.9" customHeight="1" x14ac:dyDescent="0.4">
      <c r="A83" s="267" t="e">
        <f>VLOOKUP(D83,非表示_活動量と単位!$D$8:$E$75,2,FALSE)</f>
        <v>#N/A</v>
      </c>
      <c r="B83" s="149"/>
      <c r="C83" s="235"/>
      <c r="D83" s="133"/>
      <c r="E83" s="383">
        <f t="shared" si="18"/>
        <v>0</v>
      </c>
      <c r="F83" s="155" t="str">
        <f t="shared" si="19"/>
        <v/>
      </c>
      <c r="G83" s="269"/>
      <c r="H83" s="155" t="str">
        <f t="shared" si="20"/>
        <v/>
      </c>
      <c r="I83" s="599"/>
      <c r="J83" s="155" t="str">
        <f t="shared" si="21"/>
        <v/>
      </c>
      <c r="K83" s="385" t="str">
        <f t="shared" si="24"/>
        <v/>
      </c>
      <c r="L83" s="253"/>
      <c r="M83" s="156" t="str">
        <f t="shared" si="22"/>
        <v/>
      </c>
      <c r="N83" s="314"/>
      <c r="O83" s="259"/>
      <c r="P83" s="164"/>
      <c r="Q83" s="315"/>
      <c r="R83" s="315"/>
      <c r="S83" s="316"/>
      <c r="T83" s="316"/>
      <c r="U83" s="316"/>
      <c r="V83" s="316"/>
      <c r="W83" s="316"/>
      <c r="X83" s="316"/>
      <c r="Y83" s="316"/>
      <c r="Z83" s="316"/>
      <c r="AA83" s="317"/>
      <c r="AB83" s="313"/>
      <c r="AC83" s="158" t="str">
        <f t="shared" si="23"/>
        <v/>
      </c>
      <c r="AD83" s="325" t="str">
        <f t="shared" si="25"/>
        <v/>
      </c>
      <c r="CH83" s="277"/>
      <c r="CI83" s="274"/>
    </row>
    <row r="84" spans="1:87" ht="25.9" customHeight="1" x14ac:dyDescent="0.4">
      <c r="A84" s="267" t="e">
        <f>VLOOKUP(D84,非表示_活動量と単位!$D$8:$E$75,2,FALSE)</f>
        <v>#N/A</v>
      </c>
      <c r="B84" s="149"/>
      <c r="C84" s="235"/>
      <c r="D84" s="133"/>
      <c r="E84" s="383">
        <f t="shared" ref="E84:E93" si="32">TRUNC((SUM(O84:Z84)+(N84-AA84)-AB84),0)</f>
        <v>0</v>
      </c>
      <c r="F84" s="155" t="str">
        <f t="shared" si="19"/>
        <v/>
      </c>
      <c r="G84" s="269"/>
      <c r="H84" s="155" t="str">
        <f t="shared" si="20"/>
        <v/>
      </c>
      <c r="I84" s="599"/>
      <c r="J84" s="155" t="str">
        <f t="shared" si="21"/>
        <v/>
      </c>
      <c r="K84" s="385" t="str">
        <f t="shared" ref="K84:K93" si="33">IF($D84="","",IF($A84=0,E84*G84*I84,E84*I84))</f>
        <v/>
      </c>
      <c r="L84" s="253"/>
      <c r="M84" s="156" t="str">
        <f t="shared" si="22"/>
        <v/>
      </c>
      <c r="N84" s="258"/>
      <c r="O84" s="259"/>
      <c r="P84" s="157"/>
      <c r="Q84" s="260"/>
      <c r="R84" s="260"/>
      <c r="S84" s="260"/>
      <c r="T84" s="260"/>
      <c r="U84" s="260"/>
      <c r="V84" s="260"/>
      <c r="W84" s="260"/>
      <c r="X84" s="260"/>
      <c r="Y84" s="260"/>
      <c r="Z84" s="260"/>
      <c r="AA84" s="261"/>
      <c r="AB84" s="313"/>
      <c r="AC84" s="158" t="str">
        <f t="shared" si="23"/>
        <v/>
      </c>
      <c r="AD84" s="325" t="str">
        <f t="shared" ref="AD84:AD93" si="34">IF($D84="","",IF(AC84="---","---",IF(OR($D84="系統電力",$D84="産業用蒸気",$D84="温水",$D84="冷水",$D84="蒸気（産業用以外）"),E84*VLOOKUP($D84,GJ換算係数,2,FALSE),E84*G84)))</f>
        <v/>
      </c>
      <c r="CH84" s="277"/>
      <c r="CI84" s="274"/>
    </row>
    <row r="85" spans="1:87" ht="25.9" customHeight="1" x14ac:dyDescent="0.4">
      <c r="A85" s="267" t="e">
        <f>VLOOKUP(D85,非表示_活動量と単位!$D$8:$E$75,2,FALSE)</f>
        <v>#N/A</v>
      </c>
      <c r="B85" s="149"/>
      <c r="C85" s="235"/>
      <c r="D85" s="133"/>
      <c r="E85" s="383">
        <f t="shared" si="32"/>
        <v>0</v>
      </c>
      <c r="F85" s="155" t="str">
        <f t="shared" si="19"/>
        <v/>
      </c>
      <c r="G85" s="269"/>
      <c r="H85" s="155" t="str">
        <f t="shared" si="20"/>
        <v/>
      </c>
      <c r="I85" s="599"/>
      <c r="J85" s="155" t="str">
        <f t="shared" si="21"/>
        <v/>
      </c>
      <c r="K85" s="385" t="str">
        <f t="shared" si="33"/>
        <v/>
      </c>
      <c r="L85" s="253"/>
      <c r="M85" s="156" t="str">
        <f t="shared" si="22"/>
        <v/>
      </c>
      <c r="N85" s="258"/>
      <c r="O85" s="259"/>
      <c r="P85" s="157"/>
      <c r="Q85" s="260"/>
      <c r="R85" s="260"/>
      <c r="S85" s="260"/>
      <c r="T85" s="260"/>
      <c r="U85" s="260"/>
      <c r="V85" s="260"/>
      <c r="W85" s="260"/>
      <c r="X85" s="260"/>
      <c r="Y85" s="260"/>
      <c r="Z85" s="260"/>
      <c r="AA85" s="261"/>
      <c r="AB85" s="313"/>
      <c r="AC85" s="158" t="str">
        <f t="shared" si="23"/>
        <v/>
      </c>
      <c r="AD85" s="325" t="str">
        <f t="shared" si="34"/>
        <v/>
      </c>
      <c r="CH85" s="277"/>
      <c r="CI85" s="274"/>
    </row>
    <row r="86" spans="1:87" ht="25.9" customHeight="1" x14ac:dyDescent="0.4">
      <c r="A86" s="267" t="e">
        <f>VLOOKUP(D86,非表示_活動量と単位!$D$8:$E$75,2,FALSE)</f>
        <v>#N/A</v>
      </c>
      <c r="B86" s="149"/>
      <c r="C86" s="235"/>
      <c r="D86" s="133"/>
      <c r="E86" s="383">
        <f t="shared" si="32"/>
        <v>0</v>
      </c>
      <c r="F86" s="155" t="str">
        <f t="shared" si="19"/>
        <v/>
      </c>
      <c r="G86" s="269"/>
      <c r="H86" s="155" t="str">
        <f t="shared" si="20"/>
        <v/>
      </c>
      <c r="I86" s="599"/>
      <c r="J86" s="155" t="str">
        <f t="shared" si="21"/>
        <v/>
      </c>
      <c r="K86" s="385" t="str">
        <f t="shared" si="33"/>
        <v/>
      </c>
      <c r="L86" s="253"/>
      <c r="M86" s="156" t="str">
        <f t="shared" si="22"/>
        <v/>
      </c>
      <c r="N86" s="314"/>
      <c r="O86" s="259"/>
      <c r="P86" s="164"/>
      <c r="Q86" s="315"/>
      <c r="R86" s="315"/>
      <c r="S86" s="316"/>
      <c r="T86" s="316"/>
      <c r="U86" s="316"/>
      <c r="V86" s="316"/>
      <c r="W86" s="316"/>
      <c r="X86" s="316"/>
      <c r="Y86" s="316"/>
      <c r="Z86" s="316"/>
      <c r="AA86" s="317"/>
      <c r="AB86" s="313"/>
      <c r="AC86" s="158" t="str">
        <f t="shared" si="23"/>
        <v/>
      </c>
      <c r="AD86" s="325" t="str">
        <f t="shared" si="34"/>
        <v/>
      </c>
      <c r="CH86" s="277"/>
      <c r="CI86" s="274"/>
    </row>
    <row r="87" spans="1:87" ht="25.9" customHeight="1" x14ac:dyDescent="0.4">
      <c r="A87" s="267" t="e">
        <f>VLOOKUP(D87,非表示_活動量と単位!$D$8:$E$75,2,FALSE)</f>
        <v>#N/A</v>
      </c>
      <c r="B87" s="149"/>
      <c r="C87" s="235"/>
      <c r="D87" s="133"/>
      <c r="E87" s="383">
        <f t="shared" si="32"/>
        <v>0</v>
      </c>
      <c r="F87" s="155" t="str">
        <f t="shared" si="19"/>
        <v/>
      </c>
      <c r="G87" s="269"/>
      <c r="H87" s="155" t="str">
        <f t="shared" si="20"/>
        <v/>
      </c>
      <c r="I87" s="599"/>
      <c r="J87" s="155" t="str">
        <f t="shared" si="21"/>
        <v/>
      </c>
      <c r="K87" s="385" t="str">
        <f t="shared" si="33"/>
        <v/>
      </c>
      <c r="L87" s="253"/>
      <c r="M87" s="156" t="str">
        <f t="shared" si="22"/>
        <v/>
      </c>
      <c r="N87" s="314"/>
      <c r="O87" s="259"/>
      <c r="P87" s="164"/>
      <c r="Q87" s="315"/>
      <c r="R87" s="315"/>
      <c r="S87" s="316"/>
      <c r="T87" s="316"/>
      <c r="U87" s="316"/>
      <c r="V87" s="316"/>
      <c r="W87" s="316"/>
      <c r="X87" s="316"/>
      <c r="Y87" s="316"/>
      <c r="Z87" s="316"/>
      <c r="AA87" s="317"/>
      <c r="AB87" s="313"/>
      <c r="AC87" s="158" t="str">
        <f t="shared" si="23"/>
        <v/>
      </c>
      <c r="AD87" s="325" t="str">
        <f t="shared" si="34"/>
        <v/>
      </c>
      <c r="CH87" s="277"/>
      <c r="CI87" s="274"/>
    </row>
    <row r="88" spans="1:87" ht="25.9" customHeight="1" x14ac:dyDescent="0.4">
      <c r="A88" s="267" t="e">
        <f>VLOOKUP(D88,非表示_活動量と単位!$D$8:$E$75,2,FALSE)</f>
        <v>#N/A</v>
      </c>
      <c r="B88" s="149"/>
      <c r="C88" s="235"/>
      <c r="D88" s="133"/>
      <c r="E88" s="383">
        <f t="shared" si="32"/>
        <v>0</v>
      </c>
      <c r="F88" s="155" t="str">
        <f t="shared" si="19"/>
        <v/>
      </c>
      <c r="G88" s="269"/>
      <c r="H88" s="155" t="str">
        <f t="shared" si="20"/>
        <v/>
      </c>
      <c r="I88" s="599"/>
      <c r="J88" s="155" t="str">
        <f t="shared" si="21"/>
        <v/>
      </c>
      <c r="K88" s="385" t="str">
        <f t="shared" si="33"/>
        <v/>
      </c>
      <c r="L88" s="253"/>
      <c r="M88" s="156" t="str">
        <f t="shared" si="22"/>
        <v/>
      </c>
      <c r="N88" s="314"/>
      <c r="O88" s="259"/>
      <c r="P88" s="164"/>
      <c r="Q88" s="315"/>
      <c r="R88" s="315"/>
      <c r="S88" s="316"/>
      <c r="T88" s="316"/>
      <c r="U88" s="316"/>
      <c r="V88" s="316"/>
      <c r="W88" s="316"/>
      <c r="X88" s="316"/>
      <c r="Y88" s="316"/>
      <c r="Z88" s="316"/>
      <c r="AA88" s="317"/>
      <c r="AB88" s="313"/>
      <c r="AC88" s="158" t="str">
        <f t="shared" si="23"/>
        <v/>
      </c>
      <c r="AD88" s="325" t="str">
        <f t="shared" si="34"/>
        <v/>
      </c>
      <c r="CH88" s="277"/>
      <c r="CI88" s="274"/>
    </row>
    <row r="89" spans="1:87" ht="25.9" customHeight="1" x14ac:dyDescent="0.4">
      <c r="A89" s="267" t="e">
        <f>VLOOKUP(D89,非表示_活動量と単位!$D$8:$E$75,2,FALSE)</f>
        <v>#N/A</v>
      </c>
      <c r="B89" s="149"/>
      <c r="C89" s="235"/>
      <c r="D89" s="133"/>
      <c r="E89" s="383">
        <f t="shared" si="32"/>
        <v>0</v>
      </c>
      <c r="F89" s="155" t="str">
        <f t="shared" si="19"/>
        <v/>
      </c>
      <c r="G89" s="269"/>
      <c r="H89" s="155" t="str">
        <f t="shared" si="20"/>
        <v/>
      </c>
      <c r="I89" s="599"/>
      <c r="J89" s="155" t="str">
        <f t="shared" si="21"/>
        <v/>
      </c>
      <c r="K89" s="385" t="str">
        <f t="shared" si="33"/>
        <v/>
      </c>
      <c r="L89" s="253"/>
      <c r="M89" s="156" t="str">
        <f t="shared" si="22"/>
        <v/>
      </c>
      <c r="N89" s="314"/>
      <c r="O89" s="259"/>
      <c r="P89" s="164"/>
      <c r="Q89" s="315"/>
      <c r="R89" s="315"/>
      <c r="S89" s="316"/>
      <c r="T89" s="316"/>
      <c r="U89" s="316"/>
      <c r="V89" s="316"/>
      <c r="W89" s="316"/>
      <c r="X89" s="316"/>
      <c r="Y89" s="316"/>
      <c r="Z89" s="316"/>
      <c r="AA89" s="317"/>
      <c r="AB89" s="313"/>
      <c r="AC89" s="158" t="str">
        <f t="shared" si="23"/>
        <v/>
      </c>
      <c r="AD89" s="325" t="str">
        <f t="shared" si="34"/>
        <v/>
      </c>
      <c r="CH89" s="277"/>
      <c r="CI89" s="274"/>
    </row>
    <row r="90" spans="1:87" ht="25.9" customHeight="1" x14ac:dyDescent="0.4">
      <c r="A90" s="267" t="e">
        <f>VLOOKUP(D90,非表示_活動量と単位!$D$8:$E$75,2,FALSE)</f>
        <v>#N/A</v>
      </c>
      <c r="B90" s="149"/>
      <c r="C90" s="235"/>
      <c r="D90" s="133"/>
      <c r="E90" s="383">
        <f t="shared" si="32"/>
        <v>0</v>
      </c>
      <c r="F90" s="155" t="str">
        <f t="shared" si="19"/>
        <v/>
      </c>
      <c r="G90" s="269"/>
      <c r="H90" s="155" t="str">
        <f t="shared" si="20"/>
        <v/>
      </c>
      <c r="I90" s="599"/>
      <c r="J90" s="155" t="str">
        <f t="shared" si="21"/>
        <v/>
      </c>
      <c r="K90" s="385" t="str">
        <f t="shared" si="33"/>
        <v/>
      </c>
      <c r="L90" s="253"/>
      <c r="M90" s="156" t="str">
        <f t="shared" si="22"/>
        <v/>
      </c>
      <c r="N90" s="314"/>
      <c r="O90" s="259"/>
      <c r="P90" s="164"/>
      <c r="Q90" s="315"/>
      <c r="R90" s="315"/>
      <c r="S90" s="316"/>
      <c r="T90" s="316"/>
      <c r="U90" s="316"/>
      <c r="V90" s="316"/>
      <c r="W90" s="316"/>
      <c r="X90" s="316"/>
      <c r="Y90" s="316"/>
      <c r="Z90" s="316"/>
      <c r="AA90" s="317"/>
      <c r="AB90" s="313"/>
      <c r="AC90" s="158" t="str">
        <f t="shared" si="23"/>
        <v/>
      </c>
      <c r="AD90" s="325" t="str">
        <f t="shared" si="34"/>
        <v/>
      </c>
      <c r="CH90" s="277"/>
      <c r="CI90" s="274"/>
    </row>
    <row r="91" spans="1:87" ht="25.9" customHeight="1" x14ac:dyDescent="0.4">
      <c r="A91" s="267" t="e">
        <f>VLOOKUP(D91,非表示_活動量と単位!$D$8:$E$75,2,FALSE)</f>
        <v>#N/A</v>
      </c>
      <c r="B91" s="149"/>
      <c r="C91" s="235"/>
      <c r="D91" s="133"/>
      <c r="E91" s="383">
        <f t="shared" si="32"/>
        <v>0</v>
      </c>
      <c r="F91" s="155" t="str">
        <f t="shared" si="19"/>
        <v/>
      </c>
      <c r="G91" s="269"/>
      <c r="H91" s="155" t="str">
        <f t="shared" si="20"/>
        <v/>
      </c>
      <c r="I91" s="599"/>
      <c r="J91" s="155" t="str">
        <f t="shared" si="21"/>
        <v/>
      </c>
      <c r="K91" s="385" t="str">
        <f t="shared" si="33"/>
        <v/>
      </c>
      <c r="L91" s="253"/>
      <c r="M91" s="156" t="str">
        <f t="shared" si="22"/>
        <v/>
      </c>
      <c r="N91" s="314"/>
      <c r="O91" s="259"/>
      <c r="P91" s="164"/>
      <c r="Q91" s="315"/>
      <c r="R91" s="315"/>
      <c r="S91" s="316"/>
      <c r="T91" s="316"/>
      <c r="U91" s="316"/>
      <c r="V91" s="316"/>
      <c r="W91" s="316"/>
      <c r="X91" s="316"/>
      <c r="Y91" s="316"/>
      <c r="Z91" s="316"/>
      <c r="AA91" s="317"/>
      <c r="AB91" s="313"/>
      <c r="AC91" s="158" t="str">
        <f t="shared" si="23"/>
        <v/>
      </c>
      <c r="AD91" s="325" t="str">
        <f t="shared" si="34"/>
        <v/>
      </c>
      <c r="CH91" s="277"/>
      <c r="CI91" s="274"/>
    </row>
    <row r="92" spans="1:87" ht="25.9" customHeight="1" x14ac:dyDescent="0.4">
      <c r="A92" s="267" t="e">
        <f>VLOOKUP(D92,非表示_活動量と単位!$D$8:$E$75,2,FALSE)</f>
        <v>#N/A</v>
      </c>
      <c r="B92" s="149"/>
      <c r="C92" s="235"/>
      <c r="D92" s="133"/>
      <c r="E92" s="383">
        <f t="shared" si="32"/>
        <v>0</v>
      </c>
      <c r="F92" s="155" t="str">
        <f t="shared" si="19"/>
        <v/>
      </c>
      <c r="G92" s="269"/>
      <c r="H92" s="155" t="str">
        <f t="shared" si="20"/>
        <v/>
      </c>
      <c r="I92" s="599"/>
      <c r="J92" s="155" t="str">
        <f t="shared" si="21"/>
        <v/>
      </c>
      <c r="K92" s="385" t="str">
        <f t="shared" si="33"/>
        <v/>
      </c>
      <c r="L92" s="253"/>
      <c r="M92" s="156" t="str">
        <f t="shared" si="22"/>
        <v/>
      </c>
      <c r="N92" s="314"/>
      <c r="O92" s="259"/>
      <c r="P92" s="164"/>
      <c r="Q92" s="315"/>
      <c r="R92" s="315"/>
      <c r="S92" s="316"/>
      <c r="T92" s="316"/>
      <c r="U92" s="316"/>
      <c r="V92" s="316"/>
      <c r="W92" s="316"/>
      <c r="X92" s="316"/>
      <c r="Y92" s="316"/>
      <c r="Z92" s="316"/>
      <c r="AA92" s="317"/>
      <c r="AB92" s="313"/>
      <c r="AC92" s="158" t="str">
        <f t="shared" si="23"/>
        <v/>
      </c>
      <c r="AD92" s="325" t="str">
        <f t="shared" si="34"/>
        <v/>
      </c>
      <c r="CH92" s="277"/>
      <c r="CI92" s="274"/>
    </row>
    <row r="93" spans="1:87" ht="25.9" customHeight="1" x14ac:dyDescent="0.4">
      <c r="A93" s="267" t="e">
        <f>VLOOKUP(D93,非表示_活動量と単位!$D$8:$E$75,2,FALSE)</f>
        <v>#N/A</v>
      </c>
      <c r="B93" s="149"/>
      <c r="C93" s="235"/>
      <c r="D93" s="133"/>
      <c r="E93" s="383">
        <f t="shared" si="32"/>
        <v>0</v>
      </c>
      <c r="F93" s="155" t="str">
        <f t="shared" si="19"/>
        <v/>
      </c>
      <c r="G93" s="269"/>
      <c r="H93" s="155" t="str">
        <f t="shared" si="20"/>
        <v/>
      </c>
      <c r="I93" s="599"/>
      <c r="J93" s="155" t="str">
        <f t="shared" si="21"/>
        <v/>
      </c>
      <c r="K93" s="385" t="str">
        <f t="shared" si="33"/>
        <v/>
      </c>
      <c r="L93" s="253"/>
      <c r="M93" s="156" t="str">
        <f t="shared" si="22"/>
        <v/>
      </c>
      <c r="N93" s="314"/>
      <c r="O93" s="259"/>
      <c r="P93" s="164"/>
      <c r="Q93" s="315"/>
      <c r="R93" s="315"/>
      <c r="S93" s="316"/>
      <c r="T93" s="316"/>
      <c r="U93" s="316"/>
      <c r="V93" s="316"/>
      <c r="W93" s="316"/>
      <c r="X93" s="316"/>
      <c r="Y93" s="316"/>
      <c r="Z93" s="316"/>
      <c r="AA93" s="317"/>
      <c r="AB93" s="313"/>
      <c r="AC93" s="158" t="str">
        <f t="shared" si="23"/>
        <v/>
      </c>
      <c r="AD93" s="325" t="str">
        <f t="shared" si="34"/>
        <v/>
      </c>
      <c r="CH93" s="277"/>
      <c r="CI93" s="274"/>
    </row>
    <row r="94" spans="1:87" ht="25.9" customHeight="1" x14ac:dyDescent="0.4">
      <c r="A94" s="267" t="e">
        <f>VLOOKUP(D94,非表示_活動量と単位!$D$8:$E$75,2,FALSE)</f>
        <v>#N/A</v>
      </c>
      <c r="B94" s="149"/>
      <c r="C94" s="235"/>
      <c r="D94" s="133"/>
      <c r="E94" s="383">
        <f t="shared" si="18"/>
        <v>0</v>
      </c>
      <c r="F94" s="155" t="str">
        <f t="shared" si="19"/>
        <v/>
      </c>
      <c r="G94" s="269"/>
      <c r="H94" s="155" t="str">
        <f t="shared" si="20"/>
        <v/>
      </c>
      <c r="I94" s="599"/>
      <c r="J94" s="155" t="str">
        <f t="shared" si="21"/>
        <v/>
      </c>
      <c r="K94" s="385" t="str">
        <f t="shared" si="24"/>
        <v/>
      </c>
      <c r="L94" s="253"/>
      <c r="M94" s="156" t="str">
        <f t="shared" si="22"/>
        <v/>
      </c>
      <c r="N94" s="258"/>
      <c r="O94" s="259"/>
      <c r="P94" s="157"/>
      <c r="Q94" s="260"/>
      <c r="R94" s="260"/>
      <c r="S94" s="260"/>
      <c r="T94" s="260"/>
      <c r="U94" s="260"/>
      <c r="V94" s="260"/>
      <c r="W94" s="260"/>
      <c r="X94" s="260"/>
      <c r="Y94" s="260"/>
      <c r="Z94" s="260"/>
      <c r="AA94" s="261"/>
      <c r="AB94" s="313"/>
      <c r="AC94" s="158" t="str">
        <f t="shared" si="23"/>
        <v/>
      </c>
      <c r="AD94" s="325" t="str">
        <f t="shared" si="25"/>
        <v/>
      </c>
      <c r="CH94" s="277"/>
      <c r="CI94" s="274"/>
    </row>
    <row r="95" spans="1:87" ht="25.9" customHeight="1" x14ac:dyDescent="0.4">
      <c r="A95" s="267" t="e">
        <f>VLOOKUP(D95,非表示_活動量と単位!$D$8:$E$75,2,FALSE)</f>
        <v>#N/A</v>
      </c>
      <c r="B95" s="149"/>
      <c r="C95" s="235"/>
      <c r="D95" s="133"/>
      <c r="E95" s="383">
        <f t="shared" si="18"/>
        <v>0</v>
      </c>
      <c r="F95" s="155" t="str">
        <f t="shared" si="19"/>
        <v/>
      </c>
      <c r="G95" s="269"/>
      <c r="H95" s="155" t="str">
        <f t="shared" si="20"/>
        <v/>
      </c>
      <c r="I95" s="599"/>
      <c r="J95" s="155" t="str">
        <f t="shared" si="21"/>
        <v/>
      </c>
      <c r="K95" s="385" t="str">
        <f t="shared" si="24"/>
        <v/>
      </c>
      <c r="L95" s="253"/>
      <c r="M95" s="156" t="str">
        <f t="shared" si="22"/>
        <v/>
      </c>
      <c r="N95" s="258"/>
      <c r="O95" s="259"/>
      <c r="P95" s="157"/>
      <c r="Q95" s="260"/>
      <c r="R95" s="260"/>
      <c r="S95" s="260"/>
      <c r="T95" s="260"/>
      <c r="U95" s="260"/>
      <c r="V95" s="260"/>
      <c r="W95" s="260"/>
      <c r="X95" s="260"/>
      <c r="Y95" s="260"/>
      <c r="Z95" s="260"/>
      <c r="AA95" s="261"/>
      <c r="AB95" s="313"/>
      <c r="AC95" s="158" t="str">
        <f t="shared" si="23"/>
        <v/>
      </c>
      <c r="AD95" s="325" t="str">
        <f t="shared" si="25"/>
        <v/>
      </c>
      <c r="CH95" s="277"/>
      <c r="CI95" s="274"/>
    </row>
    <row r="96" spans="1:87" ht="25.9" customHeight="1" x14ac:dyDescent="0.4">
      <c r="A96" s="267" t="e">
        <f>VLOOKUP(D96,非表示_活動量と単位!$D$8:$E$75,2,FALSE)</f>
        <v>#N/A</v>
      </c>
      <c r="B96" s="149"/>
      <c r="C96" s="235"/>
      <c r="D96" s="133"/>
      <c r="E96" s="383">
        <f t="shared" si="18"/>
        <v>0</v>
      </c>
      <c r="F96" s="155" t="str">
        <f t="shared" si="19"/>
        <v/>
      </c>
      <c r="G96" s="269"/>
      <c r="H96" s="155" t="str">
        <f t="shared" si="20"/>
        <v/>
      </c>
      <c r="I96" s="599"/>
      <c r="J96" s="155" t="str">
        <f t="shared" si="21"/>
        <v/>
      </c>
      <c r="K96" s="385" t="str">
        <f t="shared" si="24"/>
        <v/>
      </c>
      <c r="L96" s="253"/>
      <c r="M96" s="156" t="str">
        <f t="shared" si="22"/>
        <v/>
      </c>
      <c r="N96" s="314"/>
      <c r="O96" s="259"/>
      <c r="P96" s="164"/>
      <c r="Q96" s="315"/>
      <c r="R96" s="315"/>
      <c r="S96" s="316"/>
      <c r="T96" s="316"/>
      <c r="U96" s="316"/>
      <c r="V96" s="316"/>
      <c r="W96" s="316"/>
      <c r="X96" s="316"/>
      <c r="Y96" s="316"/>
      <c r="Z96" s="316"/>
      <c r="AA96" s="317"/>
      <c r="AB96" s="313"/>
      <c r="AC96" s="158" t="str">
        <f t="shared" si="23"/>
        <v/>
      </c>
      <c r="AD96" s="325" t="str">
        <f t="shared" si="25"/>
        <v/>
      </c>
      <c r="CH96" s="277"/>
      <c r="CI96" s="274"/>
    </row>
    <row r="97" spans="1:87" ht="25.9" customHeight="1" x14ac:dyDescent="0.4">
      <c r="A97" s="267" t="e">
        <f>VLOOKUP(D97,非表示_活動量と単位!$D$8:$E$75,2,FALSE)</f>
        <v>#N/A</v>
      </c>
      <c r="B97" s="149"/>
      <c r="C97" s="235"/>
      <c r="D97" s="133"/>
      <c r="E97" s="383">
        <f t="shared" si="18"/>
        <v>0</v>
      </c>
      <c r="F97" s="155" t="str">
        <f t="shared" si="19"/>
        <v/>
      </c>
      <c r="G97" s="269"/>
      <c r="H97" s="155" t="str">
        <f t="shared" si="20"/>
        <v/>
      </c>
      <c r="I97" s="599"/>
      <c r="J97" s="155" t="str">
        <f t="shared" si="21"/>
        <v/>
      </c>
      <c r="K97" s="385" t="str">
        <f t="shared" si="24"/>
        <v/>
      </c>
      <c r="L97" s="253"/>
      <c r="M97" s="156" t="str">
        <f t="shared" si="22"/>
        <v/>
      </c>
      <c r="N97" s="314"/>
      <c r="O97" s="259"/>
      <c r="P97" s="164"/>
      <c r="Q97" s="315"/>
      <c r="R97" s="315"/>
      <c r="S97" s="316"/>
      <c r="T97" s="316"/>
      <c r="U97" s="316"/>
      <c r="V97" s="316"/>
      <c r="W97" s="316"/>
      <c r="X97" s="316"/>
      <c r="Y97" s="316"/>
      <c r="Z97" s="316"/>
      <c r="AA97" s="317"/>
      <c r="AB97" s="313"/>
      <c r="AC97" s="158" t="str">
        <f t="shared" si="23"/>
        <v/>
      </c>
      <c r="AD97" s="325" t="str">
        <f t="shared" si="25"/>
        <v/>
      </c>
      <c r="CH97" s="277"/>
      <c r="CI97" s="274"/>
    </row>
    <row r="98" spans="1:87" ht="25.9" customHeight="1" x14ac:dyDescent="0.4">
      <c r="A98" s="267" t="e">
        <f>VLOOKUP(D98,非表示_活動量と単位!$D$8:$E$75,2,FALSE)</f>
        <v>#N/A</v>
      </c>
      <c r="B98" s="149"/>
      <c r="C98" s="235"/>
      <c r="D98" s="133"/>
      <c r="E98" s="383">
        <f t="shared" si="18"/>
        <v>0</v>
      </c>
      <c r="F98" s="155" t="str">
        <f t="shared" si="19"/>
        <v/>
      </c>
      <c r="G98" s="269"/>
      <c r="H98" s="155" t="str">
        <f t="shared" si="20"/>
        <v/>
      </c>
      <c r="I98" s="599"/>
      <c r="J98" s="155" t="str">
        <f t="shared" si="21"/>
        <v/>
      </c>
      <c r="K98" s="385" t="str">
        <f t="shared" si="24"/>
        <v/>
      </c>
      <c r="L98" s="253"/>
      <c r="M98" s="156" t="str">
        <f t="shared" si="22"/>
        <v/>
      </c>
      <c r="N98" s="314"/>
      <c r="O98" s="259"/>
      <c r="P98" s="164"/>
      <c r="Q98" s="315"/>
      <c r="R98" s="315"/>
      <c r="S98" s="316"/>
      <c r="T98" s="316"/>
      <c r="U98" s="316"/>
      <c r="V98" s="316"/>
      <c r="W98" s="316"/>
      <c r="X98" s="316"/>
      <c r="Y98" s="316"/>
      <c r="Z98" s="316"/>
      <c r="AA98" s="317"/>
      <c r="AB98" s="313"/>
      <c r="AC98" s="158" t="str">
        <f t="shared" si="23"/>
        <v/>
      </c>
      <c r="AD98" s="325" t="str">
        <f t="shared" si="25"/>
        <v/>
      </c>
      <c r="CH98" s="277"/>
      <c r="CI98" s="274"/>
    </row>
    <row r="99" spans="1:87" ht="25.9" customHeight="1" x14ac:dyDescent="0.4">
      <c r="A99" s="267" t="e">
        <f>VLOOKUP(D99,非表示_活動量と単位!$D$8:$E$75,2,FALSE)</f>
        <v>#N/A</v>
      </c>
      <c r="B99" s="149"/>
      <c r="C99" s="235"/>
      <c r="D99" s="133"/>
      <c r="E99" s="383">
        <f t="shared" si="18"/>
        <v>0</v>
      </c>
      <c r="F99" s="155" t="str">
        <f t="shared" si="19"/>
        <v/>
      </c>
      <c r="G99" s="269"/>
      <c r="H99" s="155" t="str">
        <f t="shared" si="20"/>
        <v/>
      </c>
      <c r="I99" s="599"/>
      <c r="J99" s="155" t="str">
        <f t="shared" si="21"/>
        <v/>
      </c>
      <c r="K99" s="385" t="str">
        <f t="shared" si="24"/>
        <v/>
      </c>
      <c r="L99" s="253"/>
      <c r="M99" s="156" t="str">
        <f t="shared" si="22"/>
        <v/>
      </c>
      <c r="N99" s="314"/>
      <c r="O99" s="259"/>
      <c r="P99" s="164"/>
      <c r="Q99" s="315"/>
      <c r="R99" s="315"/>
      <c r="S99" s="316"/>
      <c r="T99" s="316"/>
      <c r="U99" s="316"/>
      <c r="V99" s="316"/>
      <c r="W99" s="316"/>
      <c r="X99" s="316"/>
      <c r="Y99" s="316"/>
      <c r="Z99" s="316"/>
      <c r="AA99" s="317"/>
      <c r="AB99" s="313"/>
      <c r="AC99" s="158" t="str">
        <f t="shared" si="23"/>
        <v/>
      </c>
      <c r="AD99" s="325" t="str">
        <f t="shared" si="25"/>
        <v/>
      </c>
      <c r="CH99" s="277"/>
      <c r="CI99" s="274"/>
    </row>
    <row r="100" spans="1:87" ht="25.9" customHeight="1" x14ac:dyDescent="0.4">
      <c r="A100" s="267" t="e">
        <f>VLOOKUP(D100,非表示_活動量と単位!$D$8:$E$75,2,FALSE)</f>
        <v>#N/A</v>
      </c>
      <c r="B100" s="149"/>
      <c r="C100" s="235"/>
      <c r="D100" s="133"/>
      <c r="E100" s="383">
        <f t="shared" si="18"/>
        <v>0</v>
      </c>
      <c r="F100" s="155" t="str">
        <f t="shared" si="19"/>
        <v/>
      </c>
      <c r="G100" s="269"/>
      <c r="H100" s="155" t="str">
        <f t="shared" si="20"/>
        <v/>
      </c>
      <c r="I100" s="599"/>
      <c r="J100" s="155" t="str">
        <f t="shared" si="21"/>
        <v/>
      </c>
      <c r="K100" s="385" t="str">
        <f t="shared" si="24"/>
        <v/>
      </c>
      <c r="L100" s="253"/>
      <c r="M100" s="156" t="str">
        <f t="shared" si="22"/>
        <v/>
      </c>
      <c r="N100" s="314"/>
      <c r="O100" s="259"/>
      <c r="P100" s="164"/>
      <c r="Q100" s="315"/>
      <c r="R100" s="315"/>
      <c r="S100" s="316"/>
      <c r="T100" s="316"/>
      <c r="U100" s="316"/>
      <c r="V100" s="316"/>
      <c r="W100" s="316"/>
      <c r="X100" s="316"/>
      <c r="Y100" s="316"/>
      <c r="Z100" s="316"/>
      <c r="AA100" s="317"/>
      <c r="AB100" s="313"/>
      <c r="AC100" s="158" t="str">
        <f t="shared" si="23"/>
        <v/>
      </c>
      <c r="AD100" s="325" t="str">
        <f t="shared" si="25"/>
        <v/>
      </c>
      <c r="CH100" s="277"/>
      <c r="CI100" s="274"/>
    </row>
    <row r="101" spans="1:87" ht="25.9" customHeight="1" x14ac:dyDescent="0.4">
      <c r="A101" s="267" t="e">
        <f>VLOOKUP(D101,非表示_活動量と単位!$D$8:$E$75,2,FALSE)</f>
        <v>#N/A</v>
      </c>
      <c r="B101" s="149"/>
      <c r="C101" s="235"/>
      <c r="D101" s="133"/>
      <c r="E101" s="383">
        <f t="shared" si="18"/>
        <v>0</v>
      </c>
      <c r="F101" s="155" t="str">
        <f t="shared" si="19"/>
        <v/>
      </c>
      <c r="G101" s="269"/>
      <c r="H101" s="155" t="str">
        <f t="shared" si="20"/>
        <v/>
      </c>
      <c r="I101" s="599"/>
      <c r="J101" s="155" t="str">
        <f t="shared" si="21"/>
        <v/>
      </c>
      <c r="K101" s="385" t="str">
        <f t="shared" si="24"/>
        <v/>
      </c>
      <c r="L101" s="253"/>
      <c r="M101" s="156" t="str">
        <f t="shared" si="22"/>
        <v/>
      </c>
      <c r="N101" s="314"/>
      <c r="O101" s="259"/>
      <c r="P101" s="164"/>
      <c r="Q101" s="315"/>
      <c r="R101" s="315"/>
      <c r="S101" s="316"/>
      <c r="T101" s="316"/>
      <c r="U101" s="316"/>
      <c r="V101" s="316"/>
      <c r="W101" s="316"/>
      <c r="X101" s="316"/>
      <c r="Y101" s="316"/>
      <c r="Z101" s="316"/>
      <c r="AA101" s="317"/>
      <c r="AB101" s="313"/>
      <c r="AC101" s="158" t="str">
        <f t="shared" si="23"/>
        <v/>
      </c>
      <c r="AD101" s="325" t="str">
        <f t="shared" si="25"/>
        <v/>
      </c>
      <c r="CH101" s="277"/>
      <c r="CI101" s="274"/>
    </row>
    <row r="102" spans="1:87" ht="25.9" customHeight="1" x14ac:dyDescent="0.4">
      <c r="A102" s="267" t="e">
        <f>VLOOKUP(D102,非表示_活動量と単位!$D$8:$E$75,2,FALSE)</f>
        <v>#N/A</v>
      </c>
      <c r="B102" s="149"/>
      <c r="C102" s="235"/>
      <c r="D102" s="133"/>
      <c r="E102" s="383">
        <f t="shared" ref="E102" si="35">TRUNC((SUM(O102:Z102)+(N102-AA102)-AB102),0)</f>
        <v>0</v>
      </c>
      <c r="F102" s="155" t="str">
        <f t="shared" si="19"/>
        <v/>
      </c>
      <c r="G102" s="269"/>
      <c r="H102" s="155" t="str">
        <f t="shared" si="20"/>
        <v/>
      </c>
      <c r="I102" s="599"/>
      <c r="J102" s="155" t="str">
        <f t="shared" si="21"/>
        <v/>
      </c>
      <c r="K102" s="385" t="str">
        <f t="shared" ref="K102" si="36">IF($D102="","",IF($A102=0,E102*G102*I102,E102*I102))</f>
        <v/>
      </c>
      <c r="L102" s="253"/>
      <c r="M102" s="156" t="str">
        <f t="shared" si="22"/>
        <v/>
      </c>
      <c r="N102" s="314"/>
      <c r="O102" s="259"/>
      <c r="P102" s="164"/>
      <c r="Q102" s="315"/>
      <c r="R102" s="315"/>
      <c r="S102" s="316"/>
      <c r="T102" s="316"/>
      <c r="U102" s="316"/>
      <c r="V102" s="316"/>
      <c r="W102" s="316"/>
      <c r="X102" s="316"/>
      <c r="Y102" s="316"/>
      <c r="Z102" s="316"/>
      <c r="AA102" s="317"/>
      <c r="AB102" s="313"/>
      <c r="AC102" s="158" t="str">
        <f t="shared" si="23"/>
        <v/>
      </c>
      <c r="AD102" s="325" t="str">
        <f t="shared" ref="AD102" si="37">IF($D102="","",IF(AC102="---","---",IF(OR($D102="系統電力",$D102="産業用蒸気",$D102="温水",$D102="冷水",$D102="蒸気（産業用以外）"),E102*VLOOKUP($D102,GJ換算係数,2,FALSE),E102*G102)))</f>
        <v/>
      </c>
      <c r="CH102" s="277"/>
      <c r="CI102" s="274"/>
    </row>
    <row r="103" spans="1:87" ht="12" customHeight="1" x14ac:dyDescent="0.4">
      <c r="B103" s="11"/>
      <c r="M103" s="44"/>
      <c r="N103" s="44"/>
      <c r="O103" s="44"/>
      <c r="CH103" s="277"/>
      <c r="CI103" s="274"/>
    </row>
    <row r="104" spans="1:87" ht="12" customHeight="1" x14ac:dyDescent="0.4">
      <c r="B104" s="11"/>
      <c r="M104" s="44"/>
      <c r="N104" s="44"/>
      <c r="O104" s="44"/>
      <c r="CH104" s="277"/>
      <c r="CI104" s="274"/>
    </row>
    <row r="105" spans="1:87" ht="12" customHeight="1" x14ac:dyDescent="0.4">
      <c r="B105" s="11"/>
      <c r="M105" s="44"/>
      <c r="N105" s="44"/>
      <c r="O105" s="44"/>
      <c r="CH105" s="277"/>
      <c r="CI105" s="274"/>
    </row>
    <row r="106" spans="1:87" ht="12" customHeight="1" x14ac:dyDescent="0.4">
      <c r="B106" s="11"/>
      <c r="M106" s="44"/>
      <c r="N106" s="44"/>
      <c r="O106" s="44"/>
      <c r="CH106" s="277"/>
      <c r="CI106" s="274"/>
    </row>
    <row r="107" spans="1:87" ht="12" customHeight="1" x14ac:dyDescent="0.4">
      <c r="B107" s="11"/>
      <c r="M107" s="44"/>
      <c r="N107" s="44"/>
      <c r="O107" s="44"/>
      <c r="CH107" s="277"/>
      <c r="CI107" s="274"/>
    </row>
    <row r="108" spans="1:87" ht="12" customHeight="1" x14ac:dyDescent="0.4">
      <c r="B108" s="11"/>
      <c r="M108" s="44"/>
      <c r="N108" s="44"/>
      <c r="O108" s="44"/>
      <c r="CH108" s="277"/>
      <c r="CI108" s="274"/>
    </row>
    <row r="109" spans="1:87" ht="12" customHeight="1" x14ac:dyDescent="0.4">
      <c r="B109" s="11"/>
      <c r="M109" s="44"/>
      <c r="N109" s="44"/>
      <c r="O109" s="44"/>
      <c r="CH109" s="277"/>
      <c r="CI109" s="274"/>
    </row>
    <row r="110" spans="1:87" ht="12" customHeight="1" x14ac:dyDescent="0.4">
      <c r="B110" s="11"/>
      <c r="M110" s="44"/>
      <c r="N110" s="44"/>
      <c r="O110" s="44"/>
      <c r="CH110" s="277"/>
      <c r="CI110" s="274"/>
    </row>
    <row r="111" spans="1:87" ht="12" customHeight="1" x14ac:dyDescent="0.4">
      <c r="B111" s="11"/>
      <c r="M111" s="44"/>
      <c r="N111" s="44"/>
      <c r="O111" s="44"/>
      <c r="CH111" s="277"/>
      <c r="CI111" s="274"/>
    </row>
    <row r="112" spans="1:87" ht="12" customHeight="1" x14ac:dyDescent="0.4">
      <c r="B112" s="11"/>
      <c r="M112" s="44"/>
      <c r="N112" s="44"/>
      <c r="O112" s="44"/>
      <c r="CH112" s="277"/>
      <c r="CI112" s="274"/>
    </row>
    <row r="113" spans="2:87" ht="12" customHeight="1" x14ac:dyDescent="0.4">
      <c r="B113" s="11"/>
      <c r="M113" s="44"/>
      <c r="N113" s="44"/>
      <c r="O113" s="44"/>
      <c r="CH113" s="277"/>
      <c r="CI113" s="274"/>
    </row>
    <row r="114" spans="2:87" ht="12" customHeight="1" x14ac:dyDescent="0.4">
      <c r="B114" s="11"/>
      <c r="M114" s="44"/>
      <c r="N114" s="44"/>
      <c r="O114" s="44"/>
      <c r="CH114" s="277"/>
      <c r="CI114" s="274"/>
    </row>
    <row r="115" spans="2:87" ht="12" customHeight="1" x14ac:dyDescent="0.4">
      <c r="B115" s="11"/>
      <c r="M115" s="44"/>
      <c r="N115" s="44"/>
      <c r="O115" s="44"/>
      <c r="CH115" s="277"/>
      <c r="CI115" s="274"/>
    </row>
    <row r="116" spans="2:87" ht="12" customHeight="1" x14ac:dyDescent="0.4">
      <c r="B116" s="11"/>
      <c r="CH116" s="277"/>
      <c r="CI116" s="274"/>
    </row>
    <row r="117" spans="2:87" ht="12" customHeight="1" x14ac:dyDescent="0.4">
      <c r="B117" s="11"/>
      <c r="CH117" s="277"/>
      <c r="CI117" s="274"/>
    </row>
    <row r="118" spans="2:87" ht="12" customHeight="1" x14ac:dyDescent="0.4">
      <c r="B118" s="11"/>
      <c r="CH118" s="277"/>
      <c r="CI118" s="274"/>
    </row>
    <row r="119" spans="2:87" ht="12" customHeight="1" x14ac:dyDescent="0.4">
      <c r="B119" s="11"/>
      <c r="CH119" s="277"/>
      <c r="CI119" s="274"/>
    </row>
    <row r="120" spans="2:87" ht="12" customHeight="1" x14ac:dyDescent="0.4">
      <c r="B120" s="11"/>
      <c r="CH120" s="277"/>
      <c r="CI120" s="274"/>
    </row>
    <row r="121" spans="2:87" ht="12" customHeight="1" x14ac:dyDescent="0.4">
      <c r="B121" s="11"/>
      <c r="CH121" s="277"/>
      <c r="CI121" s="274"/>
    </row>
    <row r="122" spans="2:87" ht="12" customHeight="1" x14ac:dyDescent="0.4">
      <c r="B122" s="11"/>
      <c r="CH122" s="277"/>
      <c r="CI122" s="274"/>
    </row>
    <row r="123" spans="2:87" ht="12" customHeight="1" x14ac:dyDescent="0.4">
      <c r="B123" s="11"/>
      <c r="CH123" s="277"/>
      <c r="CI123" s="274"/>
    </row>
    <row r="124" spans="2:87" ht="12" customHeight="1" x14ac:dyDescent="0.4">
      <c r="B124" s="11"/>
      <c r="CH124" s="277"/>
      <c r="CI124" s="274"/>
    </row>
    <row r="125" spans="2:87" ht="12" customHeight="1" x14ac:dyDescent="0.4"/>
    <row r="126" spans="2:87" ht="12" customHeight="1" x14ac:dyDescent="0.4"/>
    <row r="127" spans="2:87" ht="12" customHeight="1" x14ac:dyDescent="0.4"/>
    <row r="128" spans="2:87"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spans="118:119" ht="12" customHeight="1" x14ac:dyDescent="0.4"/>
    <row r="146" spans="118:119" ht="12" customHeight="1" x14ac:dyDescent="0.4"/>
    <row r="147" spans="118:119" ht="12" customHeight="1" thickBot="1" x14ac:dyDescent="0.45">
      <c r="DO147" s="272" t="s">
        <v>696</v>
      </c>
    </row>
    <row r="148" spans="118:119" ht="12" customHeight="1" x14ac:dyDescent="0.4">
      <c r="DO148" s="278" t="s">
        <v>692</v>
      </c>
    </row>
    <row r="149" spans="118:119" ht="12" customHeight="1" x14ac:dyDescent="0.4">
      <c r="DO149" s="279" t="s">
        <v>694</v>
      </c>
    </row>
    <row r="150" spans="118:119" ht="12" customHeight="1" x14ac:dyDescent="0.4">
      <c r="DN150" s="280"/>
      <c r="DO150" s="279" t="s">
        <v>698</v>
      </c>
    </row>
    <row r="151" spans="118:119" ht="12" customHeight="1" x14ac:dyDescent="0.4">
      <c r="DN151" s="280"/>
      <c r="DO151" s="279" t="s">
        <v>695</v>
      </c>
    </row>
    <row r="152" spans="118:119" ht="12" customHeight="1" thickBot="1" x14ac:dyDescent="0.45">
      <c r="DN152" s="280"/>
      <c r="DO152" s="281" t="s">
        <v>693</v>
      </c>
    </row>
    <row r="153" spans="118:119" ht="12" customHeight="1" x14ac:dyDescent="0.4"/>
    <row r="154" spans="118:119" ht="12" customHeight="1" x14ac:dyDescent="0.4"/>
    <row r="155" spans="118:119" ht="12" customHeight="1" x14ac:dyDescent="0.4"/>
    <row r="156" spans="118:119" ht="12" customHeight="1" x14ac:dyDescent="0.4"/>
    <row r="157" spans="118:119" ht="12" customHeight="1" x14ac:dyDescent="0.4"/>
    <row r="158" spans="118:119" ht="12" customHeight="1" x14ac:dyDescent="0.4"/>
    <row r="159" spans="118:119" ht="12" customHeight="1" x14ac:dyDescent="0.4"/>
    <row r="160" spans="118:119"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spans="113:117" ht="12" customHeight="1" x14ac:dyDescent="0.4"/>
    <row r="194" spans="113:117" ht="12" customHeight="1" x14ac:dyDescent="0.4"/>
    <row r="195" spans="113:117" ht="12" customHeight="1" x14ac:dyDescent="0.4"/>
    <row r="196" spans="113:117" ht="12" customHeight="1" x14ac:dyDescent="0.4"/>
    <row r="197" spans="113:117" ht="12" customHeight="1" x14ac:dyDescent="0.4"/>
    <row r="198" spans="113:117" ht="12" customHeight="1" x14ac:dyDescent="0.4"/>
    <row r="199" spans="113:117" ht="12" customHeight="1" x14ac:dyDescent="0.4">
      <c r="DI199" s="247"/>
      <c r="DJ199" s="247"/>
      <c r="DK199" s="247"/>
      <c r="DL199" s="247"/>
      <c r="DM199" s="247"/>
    </row>
    <row r="200" spans="113:117" ht="12" customHeight="1" x14ac:dyDescent="0.4">
      <c r="DI200" s="247"/>
      <c r="DJ200" s="247"/>
      <c r="DK200" s="247"/>
      <c r="DL200" s="247"/>
      <c r="DM200" s="247"/>
    </row>
    <row r="201" spans="113:117" ht="12" customHeight="1" x14ac:dyDescent="0.4">
      <c r="DI201" s="247"/>
      <c r="DJ201" s="247"/>
      <c r="DK201" s="247"/>
      <c r="DL201" s="247"/>
      <c r="DM201" s="247"/>
    </row>
    <row r="202" spans="113:117" ht="12" customHeight="1" x14ac:dyDescent="0.4">
      <c r="DI202" s="247"/>
      <c r="DJ202" s="247"/>
      <c r="DK202" s="247"/>
      <c r="DL202" s="247"/>
      <c r="DM202" s="247"/>
    </row>
    <row r="203" spans="113:117" ht="12" customHeight="1" x14ac:dyDescent="0.4">
      <c r="DI203" s="247"/>
      <c r="DJ203" s="247"/>
      <c r="DK203" s="247"/>
      <c r="DL203" s="247"/>
      <c r="DM203" s="247"/>
    </row>
    <row r="204" spans="113:117" ht="12" customHeight="1" x14ac:dyDescent="0.4">
      <c r="DI204" s="247"/>
      <c r="DJ204" s="247"/>
      <c r="DK204" s="247"/>
      <c r="DL204" s="247"/>
      <c r="DM204" s="247"/>
    </row>
    <row r="205" spans="113:117" ht="12" customHeight="1" x14ac:dyDescent="0.4">
      <c r="DI205" s="247"/>
      <c r="DJ205" s="247"/>
      <c r="DK205" s="247"/>
      <c r="DL205" s="247"/>
      <c r="DM205" s="247"/>
    </row>
    <row r="206" spans="113:117" ht="12" customHeight="1" x14ac:dyDescent="0.4"/>
    <row r="207" spans="113:117" ht="12" customHeight="1" x14ac:dyDescent="0.4"/>
    <row r="208" spans="113:117"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row r="220" ht="12" customHeight="1" x14ac:dyDescent="0.4"/>
    <row r="221" ht="12" customHeight="1" x14ac:dyDescent="0.4"/>
    <row r="222" ht="12" customHeight="1" x14ac:dyDescent="0.4"/>
    <row r="223" ht="12" customHeight="1" x14ac:dyDescent="0.4"/>
    <row r="224" ht="12" customHeight="1" x14ac:dyDescent="0.4"/>
    <row r="225" ht="12" customHeight="1" x14ac:dyDescent="0.4"/>
    <row r="226" ht="12" customHeight="1" x14ac:dyDescent="0.4"/>
    <row r="227" ht="12" customHeight="1" x14ac:dyDescent="0.4"/>
    <row r="228" ht="12" customHeight="1" x14ac:dyDescent="0.4"/>
    <row r="229" ht="12" customHeight="1" x14ac:dyDescent="0.4"/>
    <row r="230" ht="12" customHeight="1" x14ac:dyDescent="0.4"/>
    <row r="231" ht="12" customHeight="1" x14ac:dyDescent="0.4"/>
    <row r="232" ht="12" customHeight="1" x14ac:dyDescent="0.4"/>
    <row r="233" ht="12" customHeight="1" x14ac:dyDescent="0.4"/>
    <row r="234" ht="12" customHeight="1" x14ac:dyDescent="0.4"/>
    <row r="235" ht="12" customHeight="1" x14ac:dyDescent="0.4"/>
    <row r="236" ht="12" customHeight="1" x14ac:dyDescent="0.4"/>
    <row r="237" ht="12" customHeight="1" x14ac:dyDescent="0.4"/>
    <row r="238" ht="12" customHeight="1" x14ac:dyDescent="0.4"/>
    <row r="239" ht="12" customHeight="1" x14ac:dyDescent="0.4"/>
    <row r="240" ht="12" customHeight="1" x14ac:dyDescent="0.4"/>
    <row r="241" ht="12" customHeight="1" x14ac:dyDescent="0.4"/>
    <row r="242" ht="12" customHeight="1" x14ac:dyDescent="0.4"/>
    <row r="243" ht="12" customHeight="1" x14ac:dyDescent="0.4"/>
    <row r="244" ht="12" customHeight="1" x14ac:dyDescent="0.4"/>
    <row r="245" ht="12" customHeight="1" x14ac:dyDescent="0.4"/>
    <row r="246" ht="12" customHeight="1" x14ac:dyDescent="0.4"/>
    <row r="247" ht="12" customHeight="1" x14ac:dyDescent="0.4"/>
    <row r="248" ht="12" customHeight="1" x14ac:dyDescent="0.4"/>
  </sheetData>
  <sheetProtection algorithmName="SHA-512" hashValue="/i6cClfwFzIx4IDlRi9JoMlGpH7miJEzI77lcaHxGebiR8Ng4bGPiGPFsV73gKGbb9shYyvp37PIOlJJP6WLmw==" saltValue="aoltx4fzFUdGvHLFY5wCgw==" spinCount="100000" sheet="1" scenarios="1" formatRows="0"/>
  <mergeCells count="34">
    <mergeCell ref="AB4:AB6"/>
    <mergeCell ref="AC4:AD4"/>
    <mergeCell ref="AC5:AC6"/>
    <mergeCell ref="AD5:AD6"/>
    <mergeCell ref="I32:J32"/>
    <mergeCell ref="O4:Z5"/>
    <mergeCell ref="AA4:AA6"/>
    <mergeCell ref="I33:J33"/>
    <mergeCell ref="K4:K6"/>
    <mergeCell ref="L4:L6"/>
    <mergeCell ref="M4:M5"/>
    <mergeCell ref="N4:N6"/>
    <mergeCell ref="I4:J5"/>
    <mergeCell ref="B4:B6"/>
    <mergeCell ref="C4:C6"/>
    <mergeCell ref="D4:D6"/>
    <mergeCell ref="E4:F5"/>
    <mergeCell ref="G4:H5"/>
    <mergeCell ref="B45:B47"/>
    <mergeCell ref="C45:C47"/>
    <mergeCell ref="D45:D47"/>
    <mergeCell ref="E45:F46"/>
    <mergeCell ref="G45:H46"/>
    <mergeCell ref="I45:J46"/>
    <mergeCell ref="K45:K47"/>
    <mergeCell ref="L45:L47"/>
    <mergeCell ref="M45:M46"/>
    <mergeCell ref="N45:N47"/>
    <mergeCell ref="O45:Z46"/>
    <mergeCell ref="AA45:AA47"/>
    <mergeCell ref="AB45:AB47"/>
    <mergeCell ref="AC45:AD45"/>
    <mergeCell ref="AC46:AC47"/>
    <mergeCell ref="AD46:AD47"/>
  </mergeCells>
  <phoneticPr fontId="2"/>
  <conditionalFormatting sqref="G7:H7 G11:H21 H10">
    <cfRule type="expression" dxfId="195" priority="101">
      <formula>$A7=1</formula>
    </cfRule>
  </conditionalFormatting>
  <conditionalFormatting sqref="E2 B13:AD22 AD33 AB10:AD12 J10:M12 J7:AD7 E11:H12 E10:F10 H10 B7 D7:H7 B10:B12 B30:AD31 K32:K33 AD32">
    <cfRule type="expression" dxfId="194" priority="100">
      <formula>$BS$3=TRUE</formula>
    </cfRule>
  </conditionalFormatting>
  <conditionalFormatting sqref="I7 I10:I12">
    <cfRule type="expression" dxfId="193" priority="96">
      <formula>$BS$3=TRUE</formula>
    </cfRule>
  </conditionalFormatting>
  <conditionalFormatting sqref="C10:D12">
    <cfRule type="expression" dxfId="192" priority="98">
      <formula>$BS$3=TRUE</formula>
    </cfRule>
  </conditionalFormatting>
  <conditionalFormatting sqref="N10:AA12">
    <cfRule type="expression" dxfId="191" priority="97">
      <formula>$BS$3=TRUE</formula>
    </cfRule>
  </conditionalFormatting>
  <conditionalFormatting sqref="C7">
    <cfRule type="expression" dxfId="190" priority="91">
      <formula>$BS$3=TRUE</formula>
    </cfRule>
  </conditionalFormatting>
  <conditionalFormatting sqref="G10">
    <cfRule type="expression" dxfId="189" priority="93">
      <formula>$A10=1</formula>
    </cfRule>
  </conditionalFormatting>
  <conditionalFormatting sqref="G10">
    <cfRule type="expression" dxfId="188" priority="92">
      <formula>$BS$3=TRUE</formula>
    </cfRule>
  </conditionalFormatting>
  <conditionalFormatting sqref="G9:H9 H8">
    <cfRule type="expression" dxfId="187" priority="90">
      <formula>$A8=1</formula>
    </cfRule>
  </conditionalFormatting>
  <conditionalFormatting sqref="AB8:AD9 J8:M9 E9:H9 E8:F8 H8 B8:B9">
    <cfRule type="expression" dxfId="186" priority="89">
      <formula>$BS$3=TRUE</formula>
    </cfRule>
  </conditionalFormatting>
  <conditionalFormatting sqref="C8:D9">
    <cfRule type="expression" dxfId="185" priority="88">
      <formula>$BS$3=TRUE</formula>
    </cfRule>
  </conditionalFormatting>
  <conditionalFormatting sqref="N8:AA9">
    <cfRule type="expression" dxfId="184" priority="87">
      <formula>$BS$3=TRUE</formula>
    </cfRule>
  </conditionalFormatting>
  <conditionalFormatting sqref="I8:I9">
    <cfRule type="expression" dxfId="183" priority="86">
      <formula>$BS$3=TRUE</formula>
    </cfRule>
  </conditionalFormatting>
  <conditionalFormatting sqref="G8">
    <cfRule type="expression" dxfId="182" priority="85">
      <formula>$A8=1</formula>
    </cfRule>
  </conditionalFormatting>
  <conditionalFormatting sqref="G8">
    <cfRule type="expression" dxfId="181" priority="84">
      <formula>$BS$3=TRUE</formula>
    </cfRule>
  </conditionalFormatting>
  <conditionalFormatting sqref="B29:AD29">
    <cfRule type="expression" dxfId="180" priority="83">
      <formula>$BS$3=TRUE</formula>
    </cfRule>
  </conditionalFormatting>
  <conditionalFormatting sqref="B28:AD28">
    <cfRule type="expression" dxfId="179" priority="82">
      <formula>$BS$3=TRUE</formula>
    </cfRule>
  </conditionalFormatting>
  <conditionalFormatting sqref="B27:AD27">
    <cfRule type="expression" dxfId="178" priority="81">
      <formula>$BS$3=TRUE</formula>
    </cfRule>
  </conditionalFormatting>
  <conditionalFormatting sqref="B26:AD26">
    <cfRule type="expression" dxfId="177" priority="80">
      <formula>$BS$3=TRUE</formula>
    </cfRule>
  </conditionalFormatting>
  <conditionalFormatting sqref="B25:AD25">
    <cfRule type="expression" dxfId="176" priority="79">
      <formula>$BS$3=TRUE</formula>
    </cfRule>
  </conditionalFormatting>
  <conditionalFormatting sqref="B24:AD24">
    <cfRule type="expression" dxfId="175" priority="78">
      <formula>$BS$3=TRUE</formula>
    </cfRule>
  </conditionalFormatting>
  <conditionalFormatting sqref="B23:AD23">
    <cfRule type="expression" dxfId="174" priority="77">
      <formula>$BS$3=TRUE</formula>
    </cfRule>
  </conditionalFormatting>
  <conditionalFormatting sqref="G48:H48 G94:H101 H51">
    <cfRule type="expression" dxfId="173" priority="76">
      <formula>$A48=1</formula>
    </cfRule>
  </conditionalFormatting>
  <conditionalFormatting sqref="B96:AD101 AB51:AD51 J51:M51 J48:AD48 E94:H95 E51:F51 H51 B48 D48:H48 B51 B94:B95 J94:M95 AB94:AD95">
    <cfRule type="expression" dxfId="172" priority="75">
      <formula>$BS$3=TRUE</formula>
    </cfRule>
  </conditionalFormatting>
  <conditionalFormatting sqref="C51:D51 C94:D95">
    <cfRule type="expression" dxfId="171" priority="74">
      <formula>$BS$3=TRUE</formula>
    </cfRule>
  </conditionalFormatting>
  <conditionalFormatting sqref="N51:AA51 N94:AA95">
    <cfRule type="expression" dxfId="170" priority="73">
      <formula>$BS$3=TRUE</formula>
    </cfRule>
  </conditionalFormatting>
  <conditionalFormatting sqref="I48 I51 I94:I95">
    <cfRule type="expression" dxfId="169" priority="72">
      <formula>$BS$3=TRUE</formula>
    </cfRule>
  </conditionalFormatting>
  <conditionalFormatting sqref="C48">
    <cfRule type="expression" dxfId="168" priority="69">
      <formula>$BS$3=TRUE</formula>
    </cfRule>
  </conditionalFormatting>
  <conditionalFormatting sqref="G51">
    <cfRule type="expression" dxfId="167" priority="71">
      <formula>$A51=1</formula>
    </cfRule>
  </conditionalFormatting>
  <conditionalFormatting sqref="G51">
    <cfRule type="expression" dxfId="166" priority="70">
      <formula>$BS$3=TRUE</formula>
    </cfRule>
  </conditionalFormatting>
  <conditionalFormatting sqref="G50:H50 H49">
    <cfRule type="expression" dxfId="165" priority="68">
      <formula>$A49=1</formula>
    </cfRule>
  </conditionalFormatting>
  <conditionalFormatting sqref="AB49:AD50 J49:M50 E50:H50 E49:F49 H49 B49:B50">
    <cfRule type="expression" dxfId="164" priority="67">
      <formula>$BS$3=TRUE</formula>
    </cfRule>
  </conditionalFormatting>
  <conditionalFormatting sqref="C49:D50">
    <cfRule type="expression" dxfId="163" priority="66">
      <formula>$BS$3=TRUE</formula>
    </cfRule>
  </conditionalFormatting>
  <conditionalFormatting sqref="N49:AA50">
    <cfRule type="expression" dxfId="162" priority="65">
      <formula>$BS$3=TRUE</formula>
    </cfRule>
  </conditionalFormatting>
  <conditionalFormatting sqref="I49:I50">
    <cfRule type="expression" dxfId="161" priority="64">
      <formula>$BS$3=TRUE</formula>
    </cfRule>
  </conditionalFormatting>
  <conditionalFormatting sqref="G49">
    <cfRule type="expression" dxfId="160" priority="63">
      <formula>$A49=1</formula>
    </cfRule>
  </conditionalFormatting>
  <conditionalFormatting sqref="G49">
    <cfRule type="expression" dxfId="159" priority="62">
      <formula>$BS$3=TRUE</formula>
    </cfRule>
  </conditionalFormatting>
  <conditionalFormatting sqref="G84:H93">
    <cfRule type="expression" dxfId="158" priority="61">
      <formula>$A84=1</formula>
    </cfRule>
  </conditionalFormatting>
  <conditionalFormatting sqref="B86:AD93 E84:H85 B84:B85 J84:M85 AB84:AD85">
    <cfRule type="expression" dxfId="157" priority="60">
      <formula>$BS$3=TRUE</formula>
    </cfRule>
  </conditionalFormatting>
  <conditionalFormatting sqref="C84:D85">
    <cfRule type="expression" dxfId="156" priority="59">
      <formula>$BS$3=TRUE</formula>
    </cfRule>
  </conditionalFormatting>
  <conditionalFormatting sqref="N84:AA85">
    <cfRule type="expression" dxfId="155" priority="58">
      <formula>$BS$3=TRUE</formula>
    </cfRule>
  </conditionalFormatting>
  <conditionalFormatting sqref="I84:I85">
    <cfRule type="expression" dxfId="154" priority="57">
      <formula>$BS$3=TRUE</formula>
    </cfRule>
  </conditionalFormatting>
  <conditionalFormatting sqref="G52:H58 G81:H83">
    <cfRule type="expression" dxfId="153" priority="56">
      <formula>$A52=1</formula>
    </cfRule>
  </conditionalFormatting>
  <conditionalFormatting sqref="B54:AD58 E52:H53 B52:B53 J52:M53 AB52:AD53 B81:AD83">
    <cfRule type="expression" dxfId="152" priority="55">
      <formula>$BS$3=TRUE</formula>
    </cfRule>
  </conditionalFormatting>
  <conditionalFormatting sqref="C52:D53">
    <cfRule type="expression" dxfId="151" priority="54">
      <formula>$BS$3=TRUE</formula>
    </cfRule>
  </conditionalFormatting>
  <conditionalFormatting sqref="N52:AA53">
    <cfRule type="expression" dxfId="150" priority="53">
      <formula>$BS$3=TRUE</formula>
    </cfRule>
  </conditionalFormatting>
  <conditionalFormatting sqref="I52:I53">
    <cfRule type="expression" dxfId="149" priority="52">
      <formula>$BS$3=TRUE</formula>
    </cfRule>
  </conditionalFormatting>
  <conditionalFormatting sqref="H73">
    <cfRule type="expression" dxfId="148" priority="51">
      <formula>$A73=1</formula>
    </cfRule>
  </conditionalFormatting>
  <conditionalFormatting sqref="AB73:AD73 J73:M73 E73:F73 H73 B73">
    <cfRule type="expression" dxfId="147" priority="50">
      <formula>$BS$3=TRUE</formula>
    </cfRule>
  </conditionalFormatting>
  <conditionalFormatting sqref="C73:D73">
    <cfRule type="expression" dxfId="146" priority="49">
      <formula>$BS$3=TRUE</formula>
    </cfRule>
  </conditionalFormatting>
  <conditionalFormatting sqref="N73:AA73">
    <cfRule type="expression" dxfId="145" priority="48">
      <formula>$BS$3=TRUE</formula>
    </cfRule>
  </conditionalFormatting>
  <conditionalFormatting sqref="I73">
    <cfRule type="expression" dxfId="144" priority="47">
      <formula>$BS$3=TRUE</formula>
    </cfRule>
  </conditionalFormatting>
  <conditionalFormatting sqref="G73">
    <cfRule type="expression" dxfId="143" priority="46">
      <formula>$A73=1</formula>
    </cfRule>
  </conditionalFormatting>
  <conditionalFormatting sqref="G73">
    <cfRule type="expression" dxfId="142" priority="45">
      <formula>$BS$3=TRUE</formula>
    </cfRule>
  </conditionalFormatting>
  <conditionalFormatting sqref="G60:H60 H59">
    <cfRule type="expression" dxfId="141" priority="44">
      <formula>$A59=1</formula>
    </cfRule>
  </conditionalFormatting>
  <conditionalFormatting sqref="AB59:AD60 J59:M60 E60:H60 E59:F59 H59 B59:B60">
    <cfRule type="expression" dxfId="140" priority="43">
      <formula>$BS$3=TRUE</formula>
    </cfRule>
  </conditionalFormatting>
  <conditionalFormatting sqref="C59:D60">
    <cfRule type="expression" dxfId="139" priority="42">
      <formula>$BS$3=TRUE</formula>
    </cfRule>
  </conditionalFormatting>
  <conditionalFormatting sqref="N59:AA60">
    <cfRule type="expression" dxfId="138" priority="41">
      <formula>$BS$3=TRUE</formula>
    </cfRule>
  </conditionalFormatting>
  <conditionalFormatting sqref="I59:I60">
    <cfRule type="expression" dxfId="137" priority="40">
      <formula>$BS$3=TRUE</formula>
    </cfRule>
  </conditionalFormatting>
  <conditionalFormatting sqref="G59">
    <cfRule type="expression" dxfId="136" priority="39">
      <formula>$A59=1</formula>
    </cfRule>
  </conditionalFormatting>
  <conditionalFormatting sqref="G59">
    <cfRule type="expression" dxfId="135" priority="38">
      <formula>$BS$3=TRUE</formula>
    </cfRule>
  </conditionalFormatting>
  <conditionalFormatting sqref="G74:H80">
    <cfRule type="expression" dxfId="134" priority="37">
      <formula>$A74=1</formula>
    </cfRule>
  </conditionalFormatting>
  <conditionalFormatting sqref="B76:AD80 E74:H75 B74:B75 J74:M75 AB74:AD75">
    <cfRule type="expression" dxfId="133" priority="36">
      <formula>$BS$3=TRUE</formula>
    </cfRule>
  </conditionalFormatting>
  <conditionalFormatting sqref="C74:D75">
    <cfRule type="expression" dxfId="132" priority="35">
      <formula>$BS$3=TRUE</formula>
    </cfRule>
  </conditionalFormatting>
  <conditionalFormatting sqref="N74:AA75">
    <cfRule type="expression" dxfId="131" priority="34">
      <formula>$BS$3=TRUE</formula>
    </cfRule>
  </conditionalFormatting>
  <conditionalFormatting sqref="I74:I75">
    <cfRule type="expression" dxfId="130" priority="33">
      <formula>$BS$3=TRUE</formula>
    </cfRule>
  </conditionalFormatting>
  <conditionalFormatting sqref="H63">
    <cfRule type="expression" dxfId="129" priority="32">
      <formula>$A63=1</formula>
    </cfRule>
  </conditionalFormatting>
  <conditionalFormatting sqref="AB63:AD63 J63:M63 E63:F63 H63 B63">
    <cfRule type="expression" dxfId="128" priority="31">
      <formula>$BS$3=TRUE</formula>
    </cfRule>
  </conditionalFormatting>
  <conditionalFormatting sqref="C63:D63">
    <cfRule type="expression" dxfId="127" priority="30">
      <formula>$BS$3=TRUE</formula>
    </cfRule>
  </conditionalFormatting>
  <conditionalFormatting sqref="N63:AA63">
    <cfRule type="expression" dxfId="126" priority="29">
      <formula>$BS$3=TRUE</formula>
    </cfRule>
  </conditionalFormatting>
  <conditionalFormatting sqref="I63">
    <cfRule type="expression" dxfId="125" priority="28">
      <formula>$BS$3=TRUE</formula>
    </cfRule>
  </conditionalFormatting>
  <conditionalFormatting sqref="G63">
    <cfRule type="expression" dxfId="124" priority="27">
      <formula>$A63=1</formula>
    </cfRule>
  </conditionalFormatting>
  <conditionalFormatting sqref="G63">
    <cfRule type="expression" dxfId="123" priority="26">
      <formula>$BS$3=TRUE</formula>
    </cfRule>
  </conditionalFormatting>
  <conditionalFormatting sqref="G62:H62 H61">
    <cfRule type="expression" dxfId="122" priority="25">
      <formula>$A61=1</formula>
    </cfRule>
  </conditionalFormatting>
  <conditionalFormatting sqref="AB61:AD62 J61:M62 E62:H62 E61:F61 H61 B61:B62">
    <cfRule type="expression" dxfId="121" priority="24">
      <formula>$BS$3=TRUE</formula>
    </cfRule>
  </conditionalFormatting>
  <conditionalFormatting sqref="C61:D62">
    <cfRule type="expression" dxfId="120" priority="23">
      <formula>$BS$3=TRUE</formula>
    </cfRule>
  </conditionalFormatting>
  <conditionalFormatting sqref="N61:AA62">
    <cfRule type="expression" dxfId="119" priority="22">
      <formula>$BS$3=TRUE</formula>
    </cfRule>
  </conditionalFormatting>
  <conditionalFormatting sqref="I61:I62">
    <cfRule type="expression" dxfId="118" priority="21">
      <formula>$BS$3=TRUE</formula>
    </cfRule>
  </conditionalFormatting>
  <conditionalFormatting sqref="G61">
    <cfRule type="expression" dxfId="117" priority="20">
      <formula>$A61=1</formula>
    </cfRule>
  </conditionalFormatting>
  <conditionalFormatting sqref="G61">
    <cfRule type="expression" dxfId="116" priority="19">
      <formula>$BS$3=TRUE</formula>
    </cfRule>
  </conditionalFormatting>
  <conditionalFormatting sqref="G64:H70">
    <cfRule type="expression" dxfId="115" priority="18">
      <formula>$A64=1</formula>
    </cfRule>
  </conditionalFormatting>
  <conditionalFormatting sqref="B66:AD70 E64:H65 B64:B65 J64:M65 AB64:AD65">
    <cfRule type="expression" dxfId="114" priority="17">
      <formula>$BS$3=TRUE</formula>
    </cfRule>
  </conditionalFormatting>
  <conditionalFormatting sqref="C64:D65">
    <cfRule type="expression" dxfId="113" priority="16">
      <formula>$BS$3=TRUE</formula>
    </cfRule>
  </conditionalFormatting>
  <conditionalFormatting sqref="N64:AA65">
    <cfRule type="expression" dxfId="112" priority="15">
      <formula>$BS$3=TRUE</formula>
    </cfRule>
  </conditionalFormatting>
  <conditionalFormatting sqref="I64:I65">
    <cfRule type="expression" dxfId="111" priority="14">
      <formula>$BS$3=TRUE</formula>
    </cfRule>
  </conditionalFormatting>
  <conditionalFormatting sqref="G72:H72 H71">
    <cfRule type="expression" dxfId="110" priority="13">
      <formula>$A71=1</formula>
    </cfRule>
  </conditionalFormatting>
  <conditionalFormatting sqref="AB71:AD72 J71:M72 E72:H72 E71:F71 H71 B71:B72">
    <cfRule type="expression" dxfId="109" priority="12">
      <formula>$BS$3=TRUE</formula>
    </cfRule>
  </conditionalFormatting>
  <conditionalFormatting sqref="C71:D72">
    <cfRule type="expression" dxfId="108" priority="11">
      <formula>$BS$3=TRUE</formula>
    </cfRule>
  </conditionalFormatting>
  <conditionalFormatting sqref="N71:AA72">
    <cfRule type="expression" dxfId="107" priority="10">
      <formula>$BS$3=TRUE</formula>
    </cfRule>
  </conditionalFormatting>
  <conditionalFormatting sqref="I71:I72">
    <cfRule type="expression" dxfId="106" priority="9">
      <formula>$BS$3=TRUE</formula>
    </cfRule>
  </conditionalFormatting>
  <conditionalFormatting sqref="G71">
    <cfRule type="expression" dxfId="105" priority="8">
      <formula>$A71=1</formula>
    </cfRule>
  </conditionalFormatting>
  <conditionalFormatting sqref="G71">
    <cfRule type="expression" dxfId="104" priority="7">
      <formula>$BS$3=TRUE</formula>
    </cfRule>
  </conditionalFormatting>
  <conditionalFormatting sqref="G102:H102">
    <cfRule type="expression" dxfId="103" priority="6">
      <formula>$A102=1</formula>
    </cfRule>
  </conditionalFormatting>
  <conditionalFormatting sqref="B102:AD102">
    <cfRule type="expression" dxfId="102" priority="5">
      <formula>$BS$3=TRUE</formula>
    </cfRule>
  </conditionalFormatting>
  <conditionalFormatting sqref="K32">
    <cfRule type="expression" dxfId="101" priority="4">
      <formula>$BQ$3=TRUE</formula>
    </cfRule>
  </conditionalFormatting>
  <conditionalFormatting sqref="K33">
    <cfRule type="expression" dxfId="100" priority="3">
      <formula>$BQ$3=TRUE</formula>
    </cfRule>
  </conditionalFormatting>
  <conditionalFormatting sqref="K33">
    <cfRule type="expression" dxfId="99" priority="2">
      <formula>$BQ$3=TRUE</formula>
    </cfRule>
  </conditionalFormatting>
  <conditionalFormatting sqref="AD32">
    <cfRule type="expression" dxfId="98" priority="1">
      <formula>$BQ$3=TRUE</formula>
    </cfRule>
  </conditionalFormatting>
  <dataValidations count="1">
    <dataValidation type="list" allowBlank="1" showInputMessage="1" showErrorMessage="1" sqref="D7:D31 D48:D102" xr:uid="{00000000-0002-0000-0800-000000000000}">
      <formula1>活動の種別※その他除く</formula1>
    </dataValidation>
  </dataValidations>
  <pageMargins left="0.59055118110236227" right="0.59055118110236227" top="0.39370078740157483" bottom="0.39370078740157483" header="0.31496062992125984" footer="0.31496062992125984"/>
  <pageSetup paperSize="9" scale="37" fitToHeight="0" orientation="landscape" r:id="rId1"/>
  <headerFooter>
    <oddFooter>&amp;Lst03d4&amp;R&amp;8r22</oddFooter>
  </headerFooter>
  <rowBreaks count="1" manualBreakCount="1">
    <brk id="44" max="30" man="1"/>
  </rowBreaks>
  <colBreaks count="2" manualBreakCount="2">
    <brk id="12" max="42" man="1"/>
    <brk id="2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5</xdr:col>
                    <xdr:colOff>209550</xdr:colOff>
                    <xdr:row>0</xdr:row>
                    <xdr:rowOff>133350</xdr:rowOff>
                  </from>
                  <to>
                    <xdr:col>7</xdr:col>
                    <xdr:colOff>323850</xdr:colOff>
                    <xdr:row>1</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CO2排出量①</vt:lpstr>
      <vt:lpstr>6-2. CO2排出量②</vt:lpstr>
      <vt:lpstr>6-3. CO2排出量③</vt:lpstr>
      <vt:lpstr>6-4. CO2排出量_総括</vt:lpstr>
      <vt:lpstr>7. 備考</vt:lpstr>
      <vt:lpstr>取込シート_非表示</vt:lpstr>
      <vt:lpstr>非表示_活動量と単位</vt:lpstr>
      <vt:lpstr>非表示_GJ換算表</vt:lpstr>
      <vt:lpstr>非表示_産業分類</vt:lpstr>
      <vt:lpstr>GJ換算係数</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CO2排出量①'!Print_Area</vt:lpstr>
      <vt:lpstr>'6-2. CO2排出量②'!Print_Area</vt:lpstr>
      <vt:lpstr>'6-3. CO2排出量③'!Print_Area</vt:lpstr>
      <vt:lpstr>'6-4. CO2排出量_総括'!Print_Area</vt:lpstr>
      <vt:lpstr>'7. 備考'!Print_Area</vt:lpstr>
      <vt:lpstr>記入上の注意!Print_Area</vt:lpstr>
      <vt:lpstr>取込シート_非表示!Print_Area</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pc33</cp:lastModifiedBy>
  <cp:lastPrinted>2021-06-17T00:27:37Z</cp:lastPrinted>
  <dcterms:created xsi:type="dcterms:W3CDTF">2021-03-12T03:18:20Z</dcterms:created>
  <dcterms:modified xsi:type="dcterms:W3CDTF">2021-06-17T00:31:29Z</dcterms:modified>
</cp:coreProperties>
</file>